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8" windowWidth="15120" windowHeight="8016" activeTab="1"/>
  </bookViews>
  <sheets>
    <sheet name="Приложение 4 " sheetId="4" r:id="rId1"/>
    <sheet name="ф" sheetId="12" r:id="rId2"/>
  </sheets>
  <definedNames>
    <definedName name="_xlnm.Print_Area" localSheetId="0">'Приложение 4 '!$A$1:$S$21</definedName>
  </definedNames>
  <calcPr calcId="124519"/>
</workbook>
</file>

<file path=xl/calcChain.xml><?xml version="1.0" encoding="utf-8"?>
<calcChain xmlns="http://schemas.openxmlformats.org/spreadsheetml/2006/main">
  <c r="C8" i="12"/>
  <c r="B8"/>
  <c r="C7"/>
  <c r="B7"/>
  <c r="D6" l="1"/>
  <c r="C6"/>
  <c r="B6"/>
  <c r="I11" i="4" l="1"/>
  <c r="I13"/>
  <c r="H16"/>
  <c r="I15"/>
  <c r="I12"/>
  <c r="I16"/>
  <c r="G15"/>
  <c r="G13"/>
  <c r="G12"/>
  <c r="G11"/>
  <c r="G16" l="1"/>
  <c r="F16"/>
  <c r="J13"/>
  <c r="J15"/>
  <c r="J12"/>
  <c r="J11"/>
  <c r="J16" l="1"/>
</calcChain>
</file>

<file path=xl/sharedStrings.xml><?xml version="1.0" encoding="utf-8"?>
<sst xmlns="http://schemas.openxmlformats.org/spreadsheetml/2006/main" count="114" uniqueCount="50">
  <si>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</si>
  <si>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</si>
  <si>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мероприятия</t>
  </si>
  <si>
    <t>Кол-во в натуральных показателях</t>
  </si>
  <si>
    <t>Сумма инвестиционной программы (проекта), тыс. тенге</t>
  </si>
  <si>
    <t xml:space="preserve">Собственные средства </t>
  </si>
  <si>
    <t xml:space="preserve">план </t>
  </si>
  <si>
    <t xml:space="preserve">факт </t>
  </si>
  <si>
    <t>Заемные средства</t>
  </si>
  <si>
    <t>Бюджетные средства</t>
  </si>
  <si>
    <t>Раздел 1. Реконструкция, модернизация тепловых сетей с учетом проектирования</t>
  </si>
  <si>
    <t>Раздел 2. Замена устаревшего и приобретение нового оборудования</t>
  </si>
  <si>
    <t>Всего по разделам:</t>
  </si>
  <si>
    <t>м.п. трассы</t>
  </si>
  <si>
    <t>ед.</t>
  </si>
  <si>
    <t>-</t>
  </si>
  <si>
    <t>Показатели эффективности, надежности и качества</t>
  </si>
  <si>
    <t>план (год)</t>
  </si>
  <si>
    <t>Оценка достижения показателей эффективности, надежности и качества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</si>
  <si>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</si>
  <si>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</si>
  <si>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</si>
  <si>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</si>
  <si>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</t>
  </si>
  <si>
    <t>аварии отсутствуют</t>
  </si>
  <si>
    <t>Председатель правления                                                                        Курисько В.</t>
  </si>
  <si>
    <t>Председатель правления                                                                                                 Курисько В.В.</t>
  </si>
  <si>
    <t>Процент снижения износа рассчитывается по завершению календарного года</t>
  </si>
  <si>
    <t xml:space="preserve">отклоне-ние </t>
  </si>
  <si>
    <t>причины отклоне-ния</t>
  </si>
  <si>
    <t xml:space="preserve">откло-нение </t>
  </si>
  <si>
    <t>Нерегулиру-емая (иная) деятельность</t>
  </si>
  <si>
    <t>Информация о ходе исполнения инвестиционной программы АО "Астана-Теплотранзит"</t>
  </si>
  <si>
    <t>Ед. измерения (для натураль-ных показателей)</t>
  </si>
  <si>
    <t>Оценка достигнутых показателей будет проведена по завершению  календарного периода инвестиционной программы</t>
  </si>
  <si>
    <r>
      <t>План (год)</t>
    </r>
    <r>
      <rPr>
        <sz val="10"/>
        <color theme="1"/>
        <rFont val="Times New Roman"/>
        <family val="1"/>
        <charset val="204"/>
      </rPr>
      <t xml:space="preserve"> </t>
    </r>
  </si>
  <si>
    <t>Процент снижения потери рассчитывается по завершению календарного года</t>
  </si>
  <si>
    <t>Департамент Комитета по регулированию естественных монополий и защите конкуренции Министерства МНЭ РК по г. Астана" и Управлением энергетики</t>
  </si>
  <si>
    <t>факт               (II-полуго-дие)</t>
  </si>
  <si>
    <t xml:space="preserve">Раздел 3.  Приобретение оргтехники </t>
  </si>
  <si>
    <t xml:space="preserve">Раздел 4.  Приобретение приборов и систем </t>
  </si>
  <si>
    <t>Раздел 5.  Приобретение транспорта и спецмеханизмов</t>
  </si>
  <si>
    <r>
      <t xml:space="preserve">В отчете отражены </t>
    </r>
    <r>
      <rPr>
        <b/>
        <sz val="10"/>
        <color theme="1"/>
        <rFont val="Times New Roman"/>
        <family val="1"/>
        <charset val="204"/>
      </rPr>
      <t xml:space="preserve">годовые </t>
    </r>
    <r>
      <rPr>
        <sz val="10"/>
        <color theme="1"/>
        <rFont val="Times New Roman"/>
        <family val="1"/>
        <charset val="204"/>
      </rPr>
      <t>плановые показатели и фактические показатели   за II - полугодие 2016 года</t>
    </r>
  </si>
  <si>
    <t xml:space="preserve"> за II  - полугодие 2016 года по передаче и распределению тепловой энергии, утвержденной приказом от 30.11.2016 года № 171-0Д</t>
  </si>
  <si>
    <t>14.12.2016г.</t>
  </si>
  <si>
    <t>(2016г./2015г.)</t>
  </si>
  <si>
    <t>(2016/2015г.)</t>
  </si>
  <si>
    <t>полугодие (2015г./2014г.)</t>
  </si>
  <si>
    <t>Факт II- полугодия</t>
  </si>
  <si>
    <t xml:space="preserve">Факт II- полугодия, предшествующего отчетному периоду 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</si>
</sst>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6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/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2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right"/>
    </xf>
    <xf numFmtId="16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C00000"/>
  </sheetPr>
  <dimension ref="A1:S20"/>
  <sheetViews>
    <sheetView view="pageBreakPreview" zoomScale="75" zoomScaleSheetLayoutView="75" workbookViewId="0">
      <selection activeCell="D20" sqref="D20"/>
    </sheetView>
  </sheetViews>
  <sheetFormatPr defaultRowHeight="14.4"/>
  <cols>
    <col min="1" max="1" width="5.33203125" customWidth="1"/>
    <col min="2" max="2" width="27.33203125" customWidth="1"/>
    <col min="3" max="3" width="13.109375" customWidth="1"/>
    <col min="4" max="4" width="7" customWidth="1"/>
    <col min="5" max="5" width="10.88671875" customWidth="1"/>
    <col min="6" max="6" width="10.109375" customWidth="1"/>
    <col min="7" max="7" width="11.109375" customWidth="1"/>
    <col min="8" max="8" width="10.109375" customWidth="1"/>
    <col min="9" max="9" width="9.6640625" customWidth="1"/>
    <col min="10" max="10" width="11.44140625" customWidth="1"/>
    <col min="11" max="11" width="11.6640625" customWidth="1"/>
    <col min="12" max="12" width="5.109375" customWidth="1"/>
    <col min="13" max="13" width="5.6640625" customWidth="1"/>
    <col min="14" max="14" width="8.44140625" customWidth="1"/>
    <col min="15" max="15" width="11.33203125" customWidth="1"/>
    <col min="16" max="16" width="5.33203125" customWidth="1"/>
    <col min="17" max="17" width="7.88671875" customWidth="1"/>
    <col min="18" max="18" width="6.33203125" customWidth="1"/>
  </cols>
  <sheetData>
    <row r="1" spans="1:19">
      <c r="P1" s="10"/>
      <c r="Q1" s="10"/>
      <c r="R1" s="10"/>
      <c r="S1" s="10"/>
    </row>
    <row r="2" spans="1:19" ht="15.6">
      <c r="A2" s="45" t="s">
        <v>32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s="26" customFormat="1" ht="16.2" customHeight="1">
      <c r="A3" s="41" t="s">
        <v>43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s="26" customFormat="1" ht="15.6">
      <c r="A4" s="41" t="s">
        <v>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26" customFormat="1" ht="15.6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7" spans="1:19" ht="17.25" customHeight="1">
      <c r="A7" s="42" t="s">
        <v>0</v>
      </c>
      <c r="B7" s="54" t="s">
        <v>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6"/>
    </row>
    <row r="8" spans="1:19" ht="80.400000000000006" customHeight="1">
      <c r="A8" s="53"/>
      <c r="B8" s="42" t="s">
        <v>2</v>
      </c>
      <c r="C8" s="42" t="s">
        <v>33</v>
      </c>
      <c r="D8" s="50" t="s">
        <v>3</v>
      </c>
      <c r="E8" s="52"/>
      <c r="F8" s="50" t="s">
        <v>4</v>
      </c>
      <c r="G8" s="52"/>
      <c r="H8" s="50" t="s">
        <v>5</v>
      </c>
      <c r="I8" s="51"/>
      <c r="J8" s="51"/>
      <c r="K8" s="52"/>
      <c r="L8" s="50" t="s">
        <v>8</v>
      </c>
      <c r="M8" s="51"/>
      <c r="N8" s="51"/>
      <c r="O8" s="52"/>
      <c r="P8" s="50" t="s">
        <v>9</v>
      </c>
      <c r="Q8" s="52"/>
      <c r="R8" s="50" t="s">
        <v>31</v>
      </c>
      <c r="S8" s="52"/>
    </row>
    <row r="9" spans="1:19" ht="62.4">
      <c r="A9" s="43"/>
      <c r="B9" s="43"/>
      <c r="C9" s="43"/>
      <c r="D9" s="1" t="s">
        <v>17</v>
      </c>
      <c r="E9" s="1" t="s">
        <v>38</v>
      </c>
      <c r="F9" s="1" t="s">
        <v>17</v>
      </c>
      <c r="G9" s="1" t="s">
        <v>38</v>
      </c>
      <c r="H9" s="1" t="s">
        <v>17</v>
      </c>
      <c r="I9" s="1" t="s">
        <v>38</v>
      </c>
      <c r="J9" s="1" t="s">
        <v>28</v>
      </c>
      <c r="K9" s="1" t="s">
        <v>29</v>
      </c>
      <c r="L9" s="2" t="s">
        <v>6</v>
      </c>
      <c r="M9" s="2" t="s">
        <v>7</v>
      </c>
      <c r="N9" s="1" t="s">
        <v>30</v>
      </c>
      <c r="O9" s="1" t="s">
        <v>29</v>
      </c>
      <c r="P9" s="2" t="s">
        <v>6</v>
      </c>
      <c r="Q9" s="2" t="s">
        <v>7</v>
      </c>
      <c r="R9" s="2" t="s">
        <v>6</v>
      </c>
      <c r="S9" s="2" t="s">
        <v>7</v>
      </c>
    </row>
    <row r="10" spans="1:19" s="27" customFormat="1" ht="13.8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7">
        <v>19</v>
      </c>
    </row>
    <row r="11" spans="1:19" ht="44.4" customHeight="1">
      <c r="A11" s="7">
        <v>1</v>
      </c>
      <c r="B11" s="4" t="s">
        <v>10</v>
      </c>
      <c r="C11" s="18" t="s">
        <v>13</v>
      </c>
      <c r="D11" s="8">
        <v>5444</v>
      </c>
      <c r="E11" s="8">
        <v>5444</v>
      </c>
      <c r="F11" s="8">
        <v>1084835</v>
      </c>
      <c r="G11" s="8">
        <f>1050929-58091</f>
        <v>992838</v>
      </c>
      <c r="H11" s="8">
        <v>1084835</v>
      </c>
      <c r="I11" s="8">
        <f>1040443-58091</f>
        <v>982352</v>
      </c>
      <c r="J11" s="8">
        <f>I11-H11</f>
        <v>-102483</v>
      </c>
      <c r="K11" s="47" t="s">
        <v>42</v>
      </c>
      <c r="L11" s="2" t="s">
        <v>15</v>
      </c>
      <c r="M11" s="2" t="s">
        <v>15</v>
      </c>
      <c r="N11" s="2" t="s">
        <v>15</v>
      </c>
      <c r="O11" s="2" t="s">
        <v>15</v>
      </c>
      <c r="P11" s="2" t="s">
        <v>15</v>
      </c>
      <c r="Q11" s="2" t="s">
        <v>15</v>
      </c>
      <c r="R11" s="2" t="s">
        <v>15</v>
      </c>
      <c r="S11" s="2" t="s">
        <v>15</v>
      </c>
    </row>
    <row r="12" spans="1:19" ht="41.25" customHeight="1">
      <c r="A12" s="7">
        <v>2</v>
      </c>
      <c r="B12" s="3" t="s">
        <v>11</v>
      </c>
      <c r="C12" s="7" t="s">
        <v>14</v>
      </c>
      <c r="D12" s="7">
        <v>52</v>
      </c>
      <c r="E12" s="7">
        <v>38</v>
      </c>
      <c r="F12" s="8">
        <v>37488</v>
      </c>
      <c r="G12" s="8">
        <f>37513-1282</f>
        <v>36231</v>
      </c>
      <c r="H12" s="8">
        <v>37488</v>
      </c>
      <c r="I12" s="8">
        <f>37513-1282</f>
        <v>36231</v>
      </c>
      <c r="J12" s="8">
        <f>I12-H12</f>
        <v>-1257</v>
      </c>
      <c r="K12" s="48"/>
      <c r="L12" s="2" t="s">
        <v>15</v>
      </c>
      <c r="M12" s="2" t="s">
        <v>15</v>
      </c>
      <c r="N12" s="2" t="s">
        <v>15</v>
      </c>
      <c r="O12" s="2" t="s">
        <v>15</v>
      </c>
      <c r="P12" s="2" t="s">
        <v>15</v>
      </c>
      <c r="Q12" s="2" t="s">
        <v>15</v>
      </c>
      <c r="R12" s="2" t="s">
        <v>15</v>
      </c>
      <c r="S12" s="2" t="s">
        <v>15</v>
      </c>
    </row>
    <row r="13" spans="1:19" ht="28.95" customHeight="1">
      <c r="A13" s="7">
        <v>3</v>
      </c>
      <c r="B13" s="4" t="s">
        <v>39</v>
      </c>
      <c r="C13" s="7" t="s">
        <v>14</v>
      </c>
      <c r="D13" s="7">
        <v>68</v>
      </c>
      <c r="E13" s="7">
        <v>21</v>
      </c>
      <c r="F13" s="8">
        <v>10332</v>
      </c>
      <c r="G13" s="8">
        <f>11706-3151</f>
        <v>8555</v>
      </c>
      <c r="H13" s="8">
        <v>10332</v>
      </c>
      <c r="I13" s="8">
        <f>10077-3151</f>
        <v>6926</v>
      </c>
      <c r="J13" s="8">
        <f t="shared" ref="J13:J15" si="0">I13-H13</f>
        <v>-3406</v>
      </c>
      <c r="K13" s="48"/>
      <c r="L13" s="2" t="s">
        <v>15</v>
      </c>
      <c r="M13" s="2" t="s">
        <v>15</v>
      </c>
      <c r="N13" s="2" t="s">
        <v>15</v>
      </c>
      <c r="O13" s="2" t="s">
        <v>15</v>
      </c>
      <c r="P13" s="2" t="s">
        <v>15</v>
      </c>
      <c r="Q13" s="2" t="s">
        <v>15</v>
      </c>
      <c r="R13" s="2" t="s">
        <v>15</v>
      </c>
      <c r="S13" s="2" t="s">
        <v>15</v>
      </c>
    </row>
    <row r="14" spans="1:19" ht="31.8" customHeight="1">
      <c r="A14" s="7">
        <v>4</v>
      </c>
      <c r="B14" s="11" t="s">
        <v>40</v>
      </c>
      <c r="C14" s="7" t="s">
        <v>14</v>
      </c>
      <c r="D14" s="7">
        <v>3</v>
      </c>
      <c r="E14" s="7" t="s">
        <v>15</v>
      </c>
      <c r="F14" s="8">
        <v>1102</v>
      </c>
      <c r="G14" s="7">
        <v>1102</v>
      </c>
      <c r="H14" s="8">
        <v>1102</v>
      </c>
      <c r="I14" s="7">
        <v>1102</v>
      </c>
      <c r="J14" s="8">
        <v>-2246</v>
      </c>
      <c r="K14" s="48"/>
      <c r="L14" s="2" t="s">
        <v>15</v>
      </c>
      <c r="M14" s="2" t="s">
        <v>15</v>
      </c>
      <c r="N14" s="2" t="s">
        <v>15</v>
      </c>
      <c r="O14" s="2" t="s">
        <v>15</v>
      </c>
      <c r="P14" s="2" t="s">
        <v>15</v>
      </c>
      <c r="Q14" s="2" t="s">
        <v>15</v>
      </c>
      <c r="R14" s="2" t="s">
        <v>15</v>
      </c>
      <c r="S14" s="2" t="s">
        <v>15</v>
      </c>
    </row>
    <row r="15" spans="1:19" ht="28.8" customHeight="1">
      <c r="A15" s="7">
        <v>5</v>
      </c>
      <c r="B15" s="4" t="s">
        <v>41</v>
      </c>
      <c r="C15" s="7" t="s">
        <v>14</v>
      </c>
      <c r="D15" s="7">
        <v>11</v>
      </c>
      <c r="E15" s="7">
        <v>10</v>
      </c>
      <c r="F15" s="8">
        <v>92536</v>
      </c>
      <c r="G15" s="8">
        <f>90019-649</f>
        <v>89370</v>
      </c>
      <c r="H15" s="8">
        <v>92536</v>
      </c>
      <c r="I15" s="8">
        <f>90019-649</f>
        <v>89370</v>
      </c>
      <c r="J15" s="8">
        <f t="shared" si="0"/>
        <v>-3166</v>
      </c>
      <c r="K15" s="49"/>
      <c r="L15" s="2" t="s">
        <v>15</v>
      </c>
      <c r="M15" s="2" t="s">
        <v>15</v>
      </c>
      <c r="N15" s="2" t="s">
        <v>15</v>
      </c>
      <c r="O15" s="2" t="s">
        <v>15</v>
      </c>
      <c r="P15" s="2" t="s">
        <v>15</v>
      </c>
      <c r="Q15" s="2" t="s">
        <v>15</v>
      </c>
      <c r="R15" s="2" t="s">
        <v>15</v>
      </c>
      <c r="S15" s="2" t="s">
        <v>15</v>
      </c>
    </row>
    <row r="16" spans="1:19" s="17" customFormat="1" ht="28.8" customHeight="1">
      <c r="A16" s="15"/>
      <c r="B16" s="5" t="s">
        <v>12</v>
      </c>
      <c r="C16" s="16"/>
      <c r="D16" s="16"/>
      <c r="E16" s="14"/>
      <c r="F16" s="6">
        <f>SUM(F11:F15)</f>
        <v>1226293</v>
      </c>
      <c r="G16" s="6">
        <f t="shared" ref="G16:J16" si="1">SUM(G11:G15)</f>
        <v>1128096</v>
      </c>
      <c r="H16" s="6">
        <f>SUM(H11:H15)</f>
        <v>1226293</v>
      </c>
      <c r="I16" s="6">
        <f t="shared" ref="I16" si="2">SUM(I11:I15)</f>
        <v>1115981</v>
      </c>
      <c r="J16" s="6">
        <f t="shared" si="1"/>
        <v>-112558</v>
      </c>
      <c r="K16" s="15"/>
      <c r="L16" s="12" t="s">
        <v>15</v>
      </c>
      <c r="M16" s="12" t="s">
        <v>15</v>
      </c>
      <c r="N16" s="12" t="s">
        <v>15</v>
      </c>
      <c r="O16" s="12" t="s">
        <v>15</v>
      </c>
      <c r="P16" s="12" t="s">
        <v>15</v>
      </c>
      <c r="Q16" s="12" t="s">
        <v>15</v>
      </c>
      <c r="R16" s="12" t="s">
        <v>15</v>
      </c>
      <c r="S16" s="12" t="s">
        <v>15</v>
      </c>
    </row>
    <row r="17" spans="1:19" s="17" customFormat="1" ht="23.4" customHeight="1">
      <c r="A17" s="19"/>
      <c r="B17" s="20"/>
      <c r="C17" s="21"/>
      <c r="D17" s="21"/>
      <c r="E17" s="22"/>
      <c r="F17" s="23"/>
      <c r="G17" s="23"/>
      <c r="H17" s="23"/>
      <c r="I17" s="23"/>
      <c r="J17" s="23"/>
      <c r="K17" s="19"/>
      <c r="L17" s="24"/>
      <c r="M17" s="24"/>
      <c r="N17" s="24"/>
      <c r="O17" s="24"/>
      <c r="P17" s="24"/>
      <c r="Q17" s="24"/>
      <c r="R17" s="24"/>
      <c r="S17" s="24"/>
    </row>
    <row r="19" spans="1:19" ht="21.6" customHeight="1">
      <c r="A19" s="44" t="s">
        <v>26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</row>
    <row r="20" spans="1:19" ht="21.6" customHeight="1">
      <c r="R20" t="s">
        <v>44</v>
      </c>
    </row>
  </sheetData>
  <mergeCells count="16">
    <mergeCell ref="A3:S3"/>
    <mergeCell ref="C8:C9"/>
    <mergeCell ref="A19:S19"/>
    <mergeCell ref="A2:S2"/>
    <mergeCell ref="A5:S5"/>
    <mergeCell ref="K11:K15"/>
    <mergeCell ref="L8:O8"/>
    <mergeCell ref="P8:Q8"/>
    <mergeCell ref="R8:S8"/>
    <mergeCell ref="A7:A9"/>
    <mergeCell ref="B7:S7"/>
    <mergeCell ref="B8:B9"/>
    <mergeCell ref="D8:E8"/>
    <mergeCell ref="F8:G8"/>
    <mergeCell ref="H8:K8"/>
    <mergeCell ref="A4:S4"/>
  </mergeCells>
  <pageMargins left="0.35433070866141736" right="0.1574803149606299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rgb="FFC00000"/>
  </sheetPr>
  <dimension ref="A2:F15"/>
  <sheetViews>
    <sheetView tabSelected="1" topLeftCell="A2" workbookViewId="0">
      <selection activeCell="B6" sqref="B6"/>
    </sheetView>
  </sheetViews>
  <sheetFormatPr defaultRowHeight="14.4"/>
  <cols>
    <col min="1" max="1" width="28.33203125" customWidth="1"/>
    <col min="2" max="2" width="22" customWidth="1"/>
    <col min="3" max="3" width="14.44140625" customWidth="1"/>
    <col min="4" max="4" width="19.44140625" customWidth="1"/>
    <col min="5" max="5" width="15.33203125" customWidth="1"/>
    <col min="6" max="6" width="16.6640625" customWidth="1"/>
  </cols>
  <sheetData>
    <row r="2" spans="1:6" s="36" customFormat="1" ht="18.600000000000001" customHeight="1">
      <c r="A2" s="34"/>
      <c r="B2" s="35"/>
    </row>
    <row r="3" spans="1:6" s="36" customFormat="1">
      <c r="A3" s="37"/>
      <c r="B3" s="35"/>
    </row>
    <row r="4" spans="1:6" s="38" customFormat="1">
      <c r="B4" s="39" t="s">
        <v>47</v>
      </c>
      <c r="C4" s="39" t="s">
        <v>45</v>
      </c>
      <c r="D4" s="39" t="s">
        <v>46</v>
      </c>
    </row>
    <row r="5" spans="1:6" ht="91.2" customHeight="1">
      <c r="A5" s="13" t="s">
        <v>16</v>
      </c>
      <c r="B5" s="13" t="s">
        <v>49</v>
      </c>
      <c r="C5" s="13" t="s">
        <v>35</v>
      </c>
      <c r="D5" s="13" t="s">
        <v>48</v>
      </c>
      <c r="E5" s="13" t="s">
        <v>18</v>
      </c>
      <c r="F5" s="13" t="s">
        <v>19</v>
      </c>
    </row>
    <row r="6" spans="1:6" ht="65.400000000000006" customHeight="1">
      <c r="A6" s="9" t="s">
        <v>20</v>
      </c>
      <c r="B6" s="25">
        <f>2068359/2115881*100-100</f>
        <v>-2.2459675189672765</v>
      </c>
      <c r="C6" s="25">
        <f>4878035/4439233*100-100</f>
        <v>9.8846354764437763</v>
      </c>
      <c r="D6" s="25">
        <f>2538164/2068359*100-100</f>
        <v>22.713900246523934</v>
      </c>
      <c r="E6" s="57" t="s">
        <v>34</v>
      </c>
      <c r="F6" s="57" t="s">
        <v>15</v>
      </c>
    </row>
    <row r="7" spans="1:6" ht="67.5" customHeight="1">
      <c r="A7" s="9" t="s">
        <v>21</v>
      </c>
      <c r="B7" s="29">
        <f>58.2-59.2</f>
        <v>-1</v>
      </c>
      <c r="C7" s="8">
        <f>58.2-58.2</f>
        <v>0</v>
      </c>
      <c r="D7" s="28" t="s">
        <v>27</v>
      </c>
      <c r="E7" s="58"/>
      <c r="F7" s="58"/>
    </row>
    <row r="8" spans="1:6" ht="54.75" customHeight="1">
      <c r="A8" s="9" t="s">
        <v>22</v>
      </c>
      <c r="B8" s="40">
        <f>13.58-13.32</f>
        <v>0.25999999999999979</v>
      </c>
      <c r="C8" s="40">
        <f>13.77-13.58</f>
        <v>0.1899999999999995</v>
      </c>
      <c r="D8" s="28" t="s">
        <v>36</v>
      </c>
      <c r="E8" s="58"/>
      <c r="F8" s="58"/>
    </row>
    <row r="9" spans="1:6" ht="53.4">
      <c r="A9" s="9" t="s">
        <v>23</v>
      </c>
      <c r="B9" s="7" t="s">
        <v>24</v>
      </c>
      <c r="C9" s="7" t="s">
        <v>15</v>
      </c>
      <c r="D9" s="7" t="s">
        <v>24</v>
      </c>
      <c r="E9" s="59"/>
      <c r="F9" s="59"/>
    </row>
    <row r="10" spans="1:6">
      <c r="A10" s="31"/>
      <c r="B10" s="32"/>
      <c r="C10" s="32"/>
      <c r="D10" s="32"/>
      <c r="E10" s="33"/>
      <c r="F10" s="30"/>
    </row>
    <row r="12" spans="1:6" ht="14.4" customHeight="1">
      <c r="A12" s="60" t="s">
        <v>25</v>
      </c>
      <c r="B12" s="60"/>
      <c r="C12" s="60"/>
      <c r="D12" s="60"/>
      <c r="E12" s="60"/>
      <c r="F12" s="60"/>
    </row>
    <row r="13" spans="1:6" ht="14.4" customHeight="1"/>
    <row r="14" spans="1:6" ht="14.4" customHeight="1"/>
    <row r="15" spans="1:6" ht="14.4" customHeight="1">
      <c r="F15" t="s">
        <v>44</v>
      </c>
    </row>
  </sheetData>
  <mergeCells count="3">
    <mergeCell ref="E6:E9"/>
    <mergeCell ref="F6:F9"/>
    <mergeCell ref="A12:F12"/>
  </mergeCells>
  <pageMargins left="0.39370078740157483" right="0.35433070866141736" top="0.46" bottom="0.49" header="0.27559055118110237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 </vt:lpstr>
      <vt:lpstr>ф</vt:lpstr>
      <vt:lpstr>'Приложение 4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2016-12-14T09:38:40Z</dcterms:modified>
</cp:coreProperties>
</file>