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035" windowHeight="10740"/>
  </bookViews>
  <sheets>
    <sheet name="испол ТС для сайта каз" sheetId="1" r:id="rId1"/>
  </sheets>
  <definedNames>
    <definedName name="_GoBack" localSheetId="0">'испол ТС для сайта каз'!$C$5</definedName>
  </definedNames>
  <calcPr calcId="125725"/>
</workbook>
</file>

<file path=xl/calcChain.xml><?xml version="1.0" encoding="utf-8"?>
<calcChain xmlns="http://schemas.openxmlformats.org/spreadsheetml/2006/main">
  <c r="F83" i="1"/>
  <c r="F16" l="1"/>
  <c r="E14"/>
  <c r="E42"/>
  <c r="E65"/>
  <c r="F63"/>
  <c r="F61"/>
  <c r="F59"/>
  <c r="E53"/>
  <c r="F47"/>
  <c r="F31"/>
  <c r="E9"/>
  <c r="D9"/>
  <c r="F12"/>
  <c r="F13"/>
  <c r="D14"/>
  <c r="F18"/>
  <c r="F19"/>
  <c r="F21"/>
  <c r="D22"/>
  <c r="F25"/>
  <c r="F27"/>
  <c r="F28"/>
  <c r="F29"/>
  <c r="F30"/>
  <c r="F32"/>
  <c r="F33"/>
  <c r="F34"/>
  <c r="F35"/>
  <c r="F36"/>
  <c r="F37"/>
  <c r="F38"/>
  <c r="F39"/>
  <c r="F40"/>
  <c r="F41"/>
  <c r="D42"/>
  <c r="F45"/>
  <c r="F46"/>
  <c r="F48"/>
  <c r="F49"/>
  <c r="D53"/>
  <c r="F55"/>
  <c r="F56"/>
  <c r="F57"/>
  <c r="F58"/>
  <c r="F60"/>
  <c r="F62"/>
  <c r="F64"/>
  <c r="D65"/>
  <c r="F67"/>
  <c r="F69"/>
  <c r="F70"/>
  <c r="F71"/>
  <c r="F72"/>
  <c r="F73"/>
  <c r="F74"/>
  <c r="F75"/>
  <c r="F76"/>
  <c r="F77"/>
  <c r="F78"/>
  <c r="F81"/>
  <c r="F82"/>
  <c r="F84"/>
  <c r="F85"/>
  <c r="E88"/>
  <c r="F88" s="1"/>
  <c r="F90"/>
  <c r="F91"/>
  <c r="E94"/>
  <c r="F94" s="1"/>
  <c r="E95"/>
  <c r="F95" s="1"/>
  <c r="E92" l="1"/>
  <c r="F92" s="1"/>
  <c r="F14"/>
  <c r="D51"/>
  <c r="D50" s="1"/>
  <c r="D7"/>
  <c r="E22"/>
  <c r="E7" s="1"/>
  <c r="E51"/>
  <c r="E50" s="1"/>
  <c r="F68"/>
  <c r="F11"/>
  <c r="F9"/>
  <c r="F53"/>
  <c r="F26"/>
  <c r="F65"/>
  <c r="F17"/>
  <c r="E79" l="1"/>
  <c r="D79"/>
  <c r="F22"/>
  <c r="F44"/>
  <c r="F42"/>
  <c r="F7" l="1"/>
  <c r="F50"/>
  <c r="F51"/>
  <c r="F79" l="1"/>
  <c r="E80"/>
  <c r="F80" s="1"/>
</calcChain>
</file>

<file path=xl/sharedStrings.xml><?xml version="1.0" encoding="utf-8"?>
<sst xmlns="http://schemas.openxmlformats.org/spreadsheetml/2006/main" count="295" uniqueCount="157">
  <si>
    <t>-//-</t>
  </si>
  <si>
    <t>Әкімшілік персонал</t>
  </si>
  <si>
    <t>9.2</t>
  </si>
  <si>
    <t>Өндірістік персонал</t>
  </si>
  <si>
    <t>9.1</t>
  </si>
  <si>
    <t>оның ішінде:</t>
  </si>
  <si>
    <t>Орташа айлық жалақы, барлығы</t>
  </si>
  <si>
    <t>8.2</t>
  </si>
  <si>
    <t>8.1</t>
  </si>
  <si>
    <t>Персоналдың тізім бойынша орташа саны, барлығы</t>
  </si>
  <si>
    <t>Анықтама:</t>
  </si>
  <si>
    <t>Тариф</t>
  </si>
  <si>
    <t>VIII</t>
  </si>
  <si>
    <t>Гкал</t>
  </si>
  <si>
    <t xml:space="preserve">% </t>
  </si>
  <si>
    <t>Нормативтік техникалық ысыраптар</t>
  </si>
  <si>
    <t>VII</t>
  </si>
  <si>
    <t>Көрсетілетін қызметтер көлемі</t>
  </si>
  <si>
    <t>VI</t>
  </si>
  <si>
    <t>Барлық табыстар</t>
  </si>
  <si>
    <t>V</t>
  </si>
  <si>
    <t>Пайда</t>
  </si>
  <si>
    <t>IV</t>
  </si>
  <si>
    <t>Барлық шығын</t>
  </si>
  <si>
    <t>III</t>
  </si>
  <si>
    <t>Нотариалдық қызметтер</t>
  </si>
  <si>
    <t>7.10.12</t>
  </si>
  <si>
    <t xml:space="preserve">Пошта қызметтері </t>
  </si>
  <si>
    <t>7.10.11</t>
  </si>
  <si>
    <t>Қызметтік автокөлікті күтіп ұстау</t>
  </si>
  <si>
    <t>7.10.10</t>
  </si>
  <si>
    <t>Шаруашылық тауарлар</t>
  </si>
  <si>
    <t>7.10.9</t>
  </si>
  <si>
    <t>Міндетті сақтандыру</t>
  </si>
  <si>
    <t>7.10.8</t>
  </si>
  <si>
    <t>Баспа қызметтері</t>
  </si>
  <si>
    <t>7.10.7</t>
  </si>
  <si>
    <t>Кадрларды даярлау</t>
  </si>
  <si>
    <t>7.10.6</t>
  </si>
  <si>
    <t>Мерзімдік басылым</t>
  </si>
  <si>
    <t>7.10.5</t>
  </si>
  <si>
    <t>Кеңсе тауарлары</t>
  </si>
  <si>
    <t>7.10.4</t>
  </si>
  <si>
    <t>Жолақы билеті</t>
  </si>
  <si>
    <t>7.10.3</t>
  </si>
  <si>
    <t>Атқару техникасын қамтамасыз ету, лицензиялық бағдарламаларға қызмет көрсету</t>
  </si>
  <si>
    <t>7.10.2</t>
  </si>
  <si>
    <t>Объектілерді қорғау</t>
  </si>
  <si>
    <t>7.10.1</t>
  </si>
  <si>
    <t>Өзге шығыстар,барлығы</t>
  </si>
  <si>
    <t>7.10</t>
  </si>
  <si>
    <t>Банк қызметтері</t>
  </si>
  <si>
    <t>7.9</t>
  </si>
  <si>
    <t>Ақпараттық,консультациялық, аудиторлық қызметтер</t>
  </si>
  <si>
    <t>7.8</t>
  </si>
  <si>
    <t>Байланыс қызметтері</t>
  </si>
  <si>
    <t>7.7</t>
  </si>
  <si>
    <t>Іс-сапар шығыстары</t>
  </si>
  <si>
    <t>7.6</t>
  </si>
  <si>
    <t>Коммуналдық шығыстар</t>
  </si>
  <si>
    <t>7.5</t>
  </si>
  <si>
    <t>Материалдар</t>
  </si>
  <si>
    <t>7.4</t>
  </si>
  <si>
    <t>Салықтық төлемдер мен алымдар</t>
  </si>
  <si>
    <t>7.3</t>
  </si>
  <si>
    <t>Амортизация</t>
  </si>
  <si>
    <t>7.2</t>
  </si>
  <si>
    <t>Әлеуметтік салық және әлеуметтік аударымдар</t>
  </si>
  <si>
    <t>7.1.2</t>
  </si>
  <si>
    <t>Әкімшілік персоналдың жалақысы</t>
  </si>
  <si>
    <t>7.1.1</t>
  </si>
  <si>
    <t>Еңбекке ақы төлеу шығыстары</t>
  </si>
  <si>
    <t>7.1</t>
  </si>
  <si>
    <t>Жалпы және әкімшілік шығыстар, барлығы</t>
  </si>
  <si>
    <t>Кезең шығыстары, барлығы</t>
  </si>
  <si>
    <t>II</t>
  </si>
  <si>
    <t>Бланктік өнім</t>
  </si>
  <si>
    <t>6.6</t>
  </si>
  <si>
    <t>6.5</t>
  </si>
  <si>
    <t>6.4</t>
  </si>
  <si>
    <t>6.3</t>
  </si>
  <si>
    <t>6.2</t>
  </si>
  <si>
    <t>Қауіпсіздік және еңбектіқорғау</t>
  </si>
  <si>
    <t>6.1</t>
  </si>
  <si>
    <t>Өзге шығыстар барлығы,</t>
  </si>
  <si>
    <t>Негізгі және қосымша құрал-жабдықтардың техникалық жағдайы туралы эксперттік қорытындыны алу қызметтері</t>
  </si>
  <si>
    <t>5.18</t>
  </si>
  <si>
    <t>Гидрометерологиялыққызметтер</t>
  </si>
  <si>
    <t>5.17</t>
  </si>
  <si>
    <t>Тұрмыстық қатты, құрылыстық және өндірістік қалдықтарды көму</t>
  </si>
  <si>
    <t>5.16</t>
  </si>
  <si>
    <t xml:space="preserve">Көлік құралдарына техникалық қызмет көрсету </t>
  </si>
  <si>
    <t>5.15</t>
  </si>
  <si>
    <t>Жылу-техникалық, электр жабдығын және оттекті баллондарды жөндеу</t>
  </si>
  <si>
    <t>5.14</t>
  </si>
  <si>
    <t>Құрамында сынап бар қалдықтарды демеркуризациялау</t>
  </si>
  <si>
    <t>5.13</t>
  </si>
  <si>
    <t>Энергия аудит және энергия менеджмент бойынша шығыстар</t>
  </si>
  <si>
    <t>5.12</t>
  </si>
  <si>
    <t>Экология бойынша шығыстар</t>
  </si>
  <si>
    <t>5.11</t>
  </si>
  <si>
    <t>Дәнекерлеу қосылыстарды ультрадыбыстық бақылау, жылумен оқшаулау жұмыстары</t>
  </si>
  <si>
    <t>5.10</t>
  </si>
  <si>
    <t>Ақпараттық қызмет көрсету</t>
  </si>
  <si>
    <t>5.9</t>
  </si>
  <si>
    <t>Негізгі құралдарды жөндеу, оған қызмет көрсету</t>
  </si>
  <si>
    <t>5.8</t>
  </si>
  <si>
    <t>5.7</t>
  </si>
  <si>
    <t>Абаттандыруды қалпына келтіру (асфальтты, кеспе тасты, көгалды ауыстыру)</t>
  </si>
  <si>
    <t>5.6</t>
  </si>
  <si>
    <t>Топогеодезикалық жұмыстар</t>
  </si>
  <si>
    <t>5.5</t>
  </si>
  <si>
    <t>Жылу ысыраптары үшін жылу желілерін сынау</t>
  </si>
  <si>
    <t>5.4</t>
  </si>
  <si>
    <t>Есепке алу құралдарын, қорғаныс құралдарын тексеру, бригадаға рұқсат беру</t>
  </si>
  <si>
    <t>5.3</t>
  </si>
  <si>
    <t>Кәріз және сумен жабдықтау қызметтері</t>
  </si>
  <si>
    <t>5.2</t>
  </si>
  <si>
    <t>Автокөлік  пен механизмдердің қызметтері</t>
  </si>
  <si>
    <t>5.1</t>
  </si>
  <si>
    <t>Өндірістік сипаттағы қызметтер, барлығы</t>
  </si>
  <si>
    <t>Негізгі қорлар құнының өсуіне алып келмейтін күрделі жөндеу</t>
  </si>
  <si>
    <t>4.1</t>
  </si>
  <si>
    <t>Жөндеу, барлығы</t>
  </si>
  <si>
    <t>Әлеуметтік салық және аударымдар</t>
  </si>
  <si>
    <t>2.2</t>
  </si>
  <si>
    <t>Өндірістік персоналдың жалақысы</t>
  </si>
  <si>
    <t>2.1</t>
  </si>
  <si>
    <t>Еңбекке ақы төлеу шығыстары, барлығы</t>
  </si>
  <si>
    <r>
      <t>-</t>
    </r>
    <r>
      <rPr>
        <sz val="11"/>
        <color theme="1"/>
        <rFont val="Times New Roman"/>
        <family val="1"/>
        <charset val="204"/>
      </rPr>
      <t>//-</t>
    </r>
  </si>
  <si>
    <t>Энергия</t>
  </si>
  <si>
    <t>1.3</t>
  </si>
  <si>
    <t>ЖЖМ</t>
  </si>
  <si>
    <t>1.2</t>
  </si>
  <si>
    <t>Шикізат және материалдар</t>
  </si>
  <si>
    <t>1.1</t>
  </si>
  <si>
    <t>Материалдық шығындар, барлығы</t>
  </si>
  <si>
    <t>Тауарларды өндіру және қызметтерді ұсынушығындары, барлығы</t>
  </si>
  <si>
    <t>I</t>
  </si>
  <si>
    <t xml:space="preserve">Ауытқу себептері </t>
  </si>
  <si>
    <t>Ауытқу, %</t>
  </si>
  <si>
    <t>Бекітілген тарифтік смета  (2016ж.01.01.-2016ж.31.12.)</t>
  </si>
  <si>
    <t>Өлш. бірл.</t>
  </si>
  <si>
    <t>Көрсеткіштер атауы</t>
  </si>
  <si>
    <t xml:space="preserve">р/с № </t>
  </si>
  <si>
    <t>2016 жылғы ІІ жартыжылдықтың фактісі</t>
  </si>
  <si>
    <t xml:space="preserve">2016 жылдың екінші жартыжылдығында бекітілген тарифтік сметаны орындау барысы туралы ақпарат </t>
  </si>
  <si>
    <t>мың теңге</t>
  </si>
  <si>
    <t>теңге</t>
  </si>
  <si>
    <t>адам</t>
  </si>
  <si>
    <t>теңге/Гкал</t>
  </si>
  <si>
    <t xml:space="preserve">Тарифтік сметаның бекітілген жылдық шығындарымен екінші жартыжылдықтың шығындарын салыстыруға байланысты ауытқу </t>
  </si>
  <si>
    <t xml:space="preserve">Шығыстар толығымен орындалды </t>
  </si>
  <si>
    <t xml:space="preserve">Шығыстар 2016 жылдың бірінші жартыжылдығында өтті. </t>
  </si>
  <si>
    <t xml:space="preserve">Артық шығын жылыту жүйесін орнатумен байланысты. </t>
  </si>
  <si>
    <t>Артық шығын №6 СС жер учаскесіне құжаттарды ресімдеумен байланысты.</t>
  </si>
  <si>
    <t xml:space="preserve">Артық шығын қосымша мөрлер мен мөртабандардың жасалуына байланысты болды. 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</si>
</sst>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3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95"/>
  <sheetViews>
    <sheetView tabSelected="1" workbookViewId="0">
      <selection activeCell="E88" sqref="E88"/>
    </sheetView>
  </sheetViews>
  <sheetFormatPr defaultRowHeight="15"/>
  <cols>
    <col min="1" max="1" width="8.5703125" style="3" customWidth="1"/>
    <col min="2" max="2" width="36.42578125" style="1" customWidth="1"/>
    <col min="3" max="3" width="7.5703125" style="1" customWidth="1"/>
    <col min="4" max="4" width="14.140625" style="1" customWidth="1"/>
    <col min="5" max="5" width="11.5703125" style="1" customWidth="1"/>
    <col min="6" max="6" width="12" style="2" customWidth="1"/>
    <col min="7" max="7" width="35.85546875" style="1" customWidth="1"/>
    <col min="8" max="16384" width="9.140625" style="1"/>
  </cols>
  <sheetData>
    <row r="2" spans="1:7" ht="30.75" customHeight="1">
      <c r="A2" s="62" t="s">
        <v>146</v>
      </c>
      <c r="B2" s="62"/>
      <c r="C2" s="62"/>
      <c r="D2" s="62"/>
      <c r="E2" s="62"/>
      <c r="F2" s="62"/>
      <c r="G2" s="62"/>
    </row>
    <row r="3" spans="1:7" ht="15.75">
      <c r="A3" s="34"/>
      <c r="B3" s="34"/>
      <c r="C3" s="34"/>
      <c r="D3" s="34"/>
      <c r="E3" s="34"/>
      <c r="F3" s="34"/>
    </row>
    <row r="4" spans="1:7">
      <c r="F4" s="33"/>
    </row>
    <row r="5" spans="1:7" ht="16.5" customHeight="1">
      <c r="A5" s="63" t="s">
        <v>144</v>
      </c>
      <c r="B5" s="64" t="s">
        <v>143</v>
      </c>
      <c r="C5" s="64" t="s">
        <v>142</v>
      </c>
      <c r="D5" s="65" t="s">
        <v>141</v>
      </c>
      <c r="E5" s="65" t="s">
        <v>145</v>
      </c>
      <c r="F5" s="65" t="s">
        <v>140</v>
      </c>
      <c r="G5" s="65" t="s">
        <v>139</v>
      </c>
    </row>
    <row r="6" spans="1:7" ht="81" customHeight="1">
      <c r="A6" s="63"/>
      <c r="B6" s="64"/>
      <c r="C6" s="64"/>
      <c r="D6" s="65"/>
      <c r="E6" s="65"/>
      <c r="F6" s="65"/>
      <c r="G6" s="65"/>
    </row>
    <row r="7" spans="1:7" ht="47.25">
      <c r="A7" s="20" t="s">
        <v>138</v>
      </c>
      <c r="B7" s="19" t="s">
        <v>137</v>
      </c>
      <c r="C7" s="22" t="s">
        <v>147</v>
      </c>
      <c r="D7" s="18">
        <f>D9+D14+D18+D19+D22+D42</f>
        <v>3307581</v>
      </c>
      <c r="E7" s="35">
        <f>E9+E14+E18+E19+E22+E42</f>
        <v>1875983.9341</v>
      </c>
      <c r="F7" s="5">
        <f>E7/D7*100-100</f>
        <v>-43.282298026866158</v>
      </c>
      <c r="G7" s="4"/>
    </row>
    <row r="8" spans="1:7" ht="15.75">
      <c r="A8" s="14"/>
      <c r="B8" s="13" t="s">
        <v>5</v>
      </c>
      <c r="C8" s="7"/>
      <c r="D8" s="22"/>
      <c r="E8" s="36"/>
      <c r="F8" s="5"/>
      <c r="G8" s="4"/>
    </row>
    <row r="9" spans="1:7" ht="31.5">
      <c r="A9" s="20">
        <v>1</v>
      </c>
      <c r="B9" s="19" t="s">
        <v>136</v>
      </c>
      <c r="C9" s="11"/>
      <c r="D9" s="27">
        <f>D11+D12+D13</f>
        <v>662350</v>
      </c>
      <c r="E9" s="37">
        <f>E11+E12+E13</f>
        <v>400624.85300000006</v>
      </c>
      <c r="F9" s="5">
        <f>E9/D9*100-100</f>
        <v>-39.514629274552718</v>
      </c>
      <c r="G9" s="4"/>
    </row>
    <row r="10" spans="1:7" ht="15.75">
      <c r="A10" s="14"/>
      <c r="B10" s="13" t="s">
        <v>5</v>
      </c>
      <c r="C10" s="7"/>
      <c r="D10" s="31"/>
      <c r="E10" s="32"/>
      <c r="F10" s="5"/>
      <c r="G10" s="4"/>
    </row>
    <row r="11" spans="1:7" ht="48">
      <c r="A11" s="9" t="s">
        <v>135</v>
      </c>
      <c r="B11" s="15" t="s">
        <v>134</v>
      </c>
      <c r="C11" s="7" t="s">
        <v>0</v>
      </c>
      <c r="D11" s="38">
        <v>239678</v>
      </c>
      <c r="E11" s="38">
        <v>139618.55800000002</v>
      </c>
      <c r="F11" s="5">
        <f>E11/D11*100-100</f>
        <v>-41.747445322474306</v>
      </c>
      <c r="G11" s="46" t="s">
        <v>151</v>
      </c>
    </row>
    <row r="12" spans="1:7" ht="48">
      <c r="A12" s="9" t="s">
        <v>133</v>
      </c>
      <c r="B12" s="15" t="s">
        <v>132</v>
      </c>
      <c r="C12" s="7" t="s">
        <v>0</v>
      </c>
      <c r="D12" s="38">
        <v>64024</v>
      </c>
      <c r="E12" s="38">
        <v>36293.422999999995</v>
      </c>
      <c r="F12" s="5">
        <f>E12/D12*100-100</f>
        <v>-43.312784268399362</v>
      </c>
      <c r="G12" s="46" t="s">
        <v>151</v>
      </c>
    </row>
    <row r="13" spans="1:7" ht="48">
      <c r="A13" s="9" t="s">
        <v>131</v>
      </c>
      <c r="B13" s="15" t="s">
        <v>130</v>
      </c>
      <c r="C13" s="11" t="s">
        <v>129</v>
      </c>
      <c r="D13" s="38">
        <v>358648</v>
      </c>
      <c r="E13" s="38">
        <v>224712.87200000003</v>
      </c>
      <c r="F13" s="5">
        <f>E13/D13*100-100</f>
        <v>-37.344451384086895</v>
      </c>
      <c r="G13" s="46" t="s">
        <v>151</v>
      </c>
    </row>
    <row r="14" spans="1:7" ht="31.5">
      <c r="A14" s="20">
        <v>2</v>
      </c>
      <c r="B14" s="19" t="s">
        <v>128</v>
      </c>
      <c r="C14" s="7" t="s">
        <v>0</v>
      </c>
      <c r="D14" s="27">
        <f>D16+D17</f>
        <v>1155067</v>
      </c>
      <c r="E14" s="37">
        <f>E16+E17</f>
        <v>598897.8541</v>
      </c>
      <c r="F14" s="5">
        <f>E14/D14*100-100</f>
        <v>-48.150379666287755</v>
      </c>
      <c r="G14" s="45"/>
    </row>
    <row r="15" spans="1:7" ht="15.75">
      <c r="A15" s="14"/>
      <c r="B15" s="13" t="s">
        <v>5</v>
      </c>
      <c r="C15" s="7"/>
      <c r="D15" s="11"/>
      <c r="E15" s="39"/>
      <c r="F15" s="5"/>
      <c r="G15" s="45"/>
    </row>
    <row r="16" spans="1:7" ht="48">
      <c r="A16" s="9" t="s">
        <v>127</v>
      </c>
      <c r="B16" s="15" t="s">
        <v>126</v>
      </c>
      <c r="C16" s="7" t="s">
        <v>0</v>
      </c>
      <c r="D16" s="38">
        <v>1051016</v>
      </c>
      <c r="E16" s="38">
        <v>545374.9</v>
      </c>
      <c r="F16" s="5">
        <f>E16/D16*100-100</f>
        <v>-48.109743334069123</v>
      </c>
      <c r="G16" s="46" t="s">
        <v>151</v>
      </c>
    </row>
    <row r="17" spans="1:7" ht="48">
      <c r="A17" s="9" t="s">
        <v>125</v>
      </c>
      <c r="B17" s="15" t="s">
        <v>124</v>
      </c>
      <c r="C17" s="7" t="s">
        <v>0</v>
      </c>
      <c r="D17" s="38">
        <v>104051</v>
      </c>
      <c r="E17" s="38">
        <v>53522.95410000001</v>
      </c>
      <c r="F17" s="5">
        <f>E17/D17*100-100</f>
        <v>-48.560846027428852</v>
      </c>
      <c r="G17" s="46" t="s">
        <v>151</v>
      </c>
    </row>
    <row r="18" spans="1:7" ht="48">
      <c r="A18" s="20">
        <v>3</v>
      </c>
      <c r="B18" s="19" t="s">
        <v>65</v>
      </c>
      <c r="C18" s="32" t="s">
        <v>0</v>
      </c>
      <c r="D18" s="37">
        <v>1194573</v>
      </c>
      <c r="E18" s="37">
        <v>721118.73399999994</v>
      </c>
      <c r="F18" s="5">
        <f>E18/D18*100-100</f>
        <v>-39.63376587282653</v>
      </c>
      <c r="G18" s="46" t="s">
        <v>151</v>
      </c>
    </row>
    <row r="19" spans="1:7" ht="15.75">
      <c r="A19" s="20">
        <v>4</v>
      </c>
      <c r="B19" s="19" t="s">
        <v>123</v>
      </c>
      <c r="C19" s="7" t="s">
        <v>0</v>
      </c>
      <c r="D19" s="40">
        <v>197000</v>
      </c>
      <c r="E19" s="40">
        <v>90957.150999999998</v>
      </c>
      <c r="F19" s="5">
        <f>E19/D19*100-100</f>
        <v>-53.82885736040609</v>
      </c>
      <c r="G19" s="45"/>
    </row>
    <row r="20" spans="1:7" ht="15.75">
      <c r="A20" s="14"/>
      <c r="B20" s="13" t="s">
        <v>5</v>
      </c>
      <c r="C20" s="7"/>
      <c r="D20" s="11"/>
      <c r="E20" s="39"/>
      <c r="F20" s="5"/>
      <c r="G20" s="45"/>
    </row>
    <row r="21" spans="1:7" ht="48">
      <c r="A21" s="9" t="s">
        <v>122</v>
      </c>
      <c r="B21" s="15" t="s">
        <v>121</v>
      </c>
      <c r="C21" s="7" t="s">
        <v>0</v>
      </c>
      <c r="D21" s="27">
        <v>197000</v>
      </c>
      <c r="E21" s="37">
        <v>90957.150999999998</v>
      </c>
      <c r="F21" s="5">
        <f>E21/D21*100-100</f>
        <v>-53.82885736040609</v>
      </c>
      <c r="G21" s="46" t="s">
        <v>151</v>
      </c>
    </row>
    <row r="22" spans="1:7" ht="31.5">
      <c r="A22" s="20">
        <v>5</v>
      </c>
      <c r="B22" s="19" t="s">
        <v>120</v>
      </c>
      <c r="C22" s="7" t="s">
        <v>0</v>
      </c>
      <c r="D22" s="27">
        <f>D24+D25+D26+D27+D28+D29+D30+D31+D32+D33+D34+D35+D36+D37+D38+D39+D40+D41</f>
        <v>59506</v>
      </c>
      <c r="E22" s="37">
        <f>E24+E25+E26+E27+E28+E29+E30+E31+E32+E33+E34+E35+E36+E37+E38+E39+E40+E41</f>
        <v>41540.459000000003</v>
      </c>
      <c r="F22" s="5">
        <f>E22/D22*100-100</f>
        <v>-30.191142069707254</v>
      </c>
      <c r="G22" s="45"/>
    </row>
    <row r="23" spans="1:7" ht="15.75">
      <c r="A23" s="14"/>
      <c r="B23" s="13" t="s">
        <v>5</v>
      </c>
      <c r="C23" s="7"/>
      <c r="D23" s="31"/>
      <c r="E23" s="41"/>
      <c r="F23" s="5"/>
      <c r="G23" s="45"/>
    </row>
    <row r="24" spans="1:7" ht="31.5">
      <c r="A24" s="9" t="s">
        <v>119</v>
      </c>
      <c r="B24" s="8" t="s">
        <v>118</v>
      </c>
      <c r="C24" s="7" t="s">
        <v>0</v>
      </c>
      <c r="D24" s="24">
        <v>0</v>
      </c>
      <c r="E24" s="38">
        <v>0</v>
      </c>
      <c r="F24" s="5">
        <v>0</v>
      </c>
      <c r="G24" s="46"/>
    </row>
    <row r="25" spans="1:7" ht="48">
      <c r="A25" s="9" t="s">
        <v>117</v>
      </c>
      <c r="B25" s="8" t="s">
        <v>116</v>
      </c>
      <c r="C25" s="7" t="s">
        <v>0</v>
      </c>
      <c r="D25" s="38">
        <v>21735.4</v>
      </c>
      <c r="E25" s="38">
        <v>11887.794000000002</v>
      </c>
      <c r="F25" s="5">
        <f t="shared" ref="F25:F42" si="0">E25/D25*100-100</f>
        <v>-45.306762240400445</v>
      </c>
      <c r="G25" s="46" t="s">
        <v>151</v>
      </c>
    </row>
    <row r="26" spans="1:7" ht="48">
      <c r="A26" s="28" t="s">
        <v>115</v>
      </c>
      <c r="B26" s="8" t="s">
        <v>114</v>
      </c>
      <c r="C26" s="7" t="s">
        <v>0</v>
      </c>
      <c r="D26" s="38">
        <v>3903</v>
      </c>
      <c r="E26" s="38">
        <v>3729.7130000000002</v>
      </c>
      <c r="F26" s="5">
        <f t="shared" si="0"/>
        <v>-4.4398411478349828</v>
      </c>
      <c r="G26" s="46" t="s">
        <v>151</v>
      </c>
    </row>
    <row r="27" spans="1:7" ht="31.5">
      <c r="A27" s="9" t="s">
        <v>113</v>
      </c>
      <c r="B27" s="8" t="s">
        <v>112</v>
      </c>
      <c r="C27" s="7" t="s">
        <v>0</v>
      </c>
      <c r="D27" s="38">
        <v>2500</v>
      </c>
      <c r="E27" s="38">
        <v>0</v>
      </c>
      <c r="F27" s="5">
        <f t="shared" si="0"/>
        <v>-100</v>
      </c>
      <c r="G27" s="48" t="s">
        <v>153</v>
      </c>
    </row>
    <row r="28" spans="1:7" ht="24">
      <c r="A28" s="28" t="s">
        <v>111</v>
      </c>
      <c r="B28" s="50" t="s">
        <v>110</v>
      </c>
      <c r="C28" s="51" t="s">
        <v>0</v>
      </c>
      <c r="D28" s="51">
        <v>126</v>
      </c>
      <c r="E28" s="55">
        <v>368.851</v>
      </c>
      <c r="F28" s="54">
        <f t="shared" si="0"/>
        <v>192.73888888888888</v>
      </c>
      <c r="G28" s="49" t="s">
        <v>155</v>
      </c>
    </row>
    <row r="29" spans="1:7" ht="48">
      <c r="A29" s="9" t="s">
        <v>109</v>
      </c>
      <c r="B29" s="8" t="s">
        <v>108</v>
      </c>
      <c r="C29" s="7" t="s">
        <v>0</v>
      </c>
      <c r="D29" s="38">
        <v>13670.3</v>
      </c>
      <c r="E29" s="24">
        <v>11149.352000000001</v>
      </c>
      <c r="F29" s="5">
        <f t="shared" si="0"/>
        <v>-18.441058352779365</v>
      </c>
      <c r="G29" s="46" t="s">
        <v>151</v>
      </c>
    </row>
    <row r="30" spans="1:7" ht="48">
      <c r="A30" s="28" t="s">
        <v>107</v>
      </c>
      <c r="B30" s="8" t="s">
        <v>55</v>
      </c>
      <c r="C30" s="7" t="s">
        <v>0</v>
      </c>
      <c r="D30" s="38">
        <v>2474</v>
      </c>
      <c r="E30" s="24">
        <v>1271.5729999999999</v>
      </c>
      <c r="F30" s="5">
        <f t="shared" si="0"/>
        <v>-48.602546483427659</v>
      </c>
      <c r="G30" s="46" t="s">
        <v>151</v>
      </c>
    </row>
    <row r="31" spans="1:7" ht="31.5">
      <c r="A31" s="9" t="s">
        <v>106</v>
      </c>
      <c r="B31" s="50" t="s">
        <v>105</v>
      </c>
      <c r="C31" s="51" t="s">
        <v>0</v>
      </c>
      <c r="D31" s="52">
        <v>4337</v>
      </c>
      <c r="E31" s="53">
        <v>6632.5100000000011</v>
      </c>
      <c r="F31" s="54">
        <f t="shared" si="0"/>
        <v>52.928522019829416</v>
      </c>
      <c r="G31" s="49" t="s">
        <v>154</v>
      </c>
    </row>
    <row r="32" spans="1:7" ht="48">
      <c r="A32" s="28" t="s">
        <v>104</v>
      </c>
      <c r="B32" s="8" t="s">
        <v>103</v>
      </c>
      <c r="C32" s="7" t="s">
        <v>0</v>
      </c>
      <c r="D32" s="7">
        <v>350</v>
      </c>
      <c r="E32" s="42">
        <v>238.09899999999999</v>
      </c>
      <c r="F32" s="5">
        <f t="shared" si="0"/>
        <v>-31.971714285714299</v>
      </c>
      <c r="G32" s="46" t="s">
        <v>151</v>
      </c>
    </row>
    <row r="33" spans="1:7" ht="48">
      <c r="A33" s="9" t="s">
        <v>102</v>
      </c>
      <c r="B33" s="8" t="s">
        <v>101</v>
      </c>
      <c r="C33" s="7" t="s">
        <v>0</v>
      </c>
      <c r="D33" s="7">
        <v>756</v>
      </c>
      <c r="E33" s="42">
        <v>578.86300000000006</v>
      </c>
      <c r="F33" s="5">
        <f t="shared" si="0"/>
        <v>-23.430820105820089</v>
      </c>
      <c r="G33" s="46" t="s">
        <v>151</v>
      </c>
    </row>
    <row r="34" spans="1:7" ht="48">
      <c r="A34" s="28" t="s">
        <v>100</v>
      </c>
      <c r="B34" s="8" t="s">
        <v>99</v>
      </c>
      <c r="C34" s="7" t="s">
        <v>0</v>
      </c>
      <c r="D34" s="7">
        <v>816</v>
      </c>
      <c r="E34" s="42">
        <v>172.89999999999998</v>
      </c>
      <c r="F34" s="5">
        <f t="shared" si="0"/>
        <v>-78.811274509803923</v>
      </c>
      <c r="G34" s="46" t="s">
        <v>151</v>
      </c>
    </row>
    <row r="35" spans="1:7" ht="31.5">
      <c r="A35" s="9" t="s">
        <v>98</v>
      </c>
      <c r="B35" s="8" t="s">
        <v>97</v>
      </c>
      <c r="C35" s="7" t="s">
        <v>0</v>
      </c>
      <c r="D35" s="38">
        <v>1071</v>
      </c>
      <c r="E35" s="38">
        <v>0</v>
      </c>
      <c r="F35" s="5">
        <f t="shared" si="0"/>
        <v>-100</v>
      </c>
      <c r="G35" s="48" t="s">
        <v>153</v>
      </c>
    </row>
    <row r="36" spans="1:7" ht="48">
      <c r="A36" s="28" t="s">
        <v>96</v>
      </c>
      <c r="B36" s="8" t="s">
        <v>95</v>
      </c>
      <c r="C36" s="7" t="s">
        <v>0</v>
      </c>
      <c r="D36" s="7">
        <v>42</v>
      </c>
      <c r="E36" s="42">
        <v>35.9</v>
      </c>
      <c r="F36" s="5">
        <f t="shared" si="0"/>
        <v>-14.523809523809533</v>
      </c>
      <c r="G36" s="46" t="s">
        <v>151</v>
      </c>
    </row>
    <row r="37" spans="1:7" ht="48">
      <c r="A37" s="9" t="s">
        <v>94</v>
      </c>
      <c r="B37" s="8" t="s">
        <v>93</v>
      </c>
      <c r="C37" s="7" t="s">
        <v>0</v>
      </c>
      <c r="D37" s="38">
        <v>2735</v>
      </c>
      <c r="E37" s="38">
        <v>1508.7399999999998</v>
      </c>
      <c r="F37" s="5">
        <f t="shared" si="0"/>
        <v>-44.83583180987204</v>
      </c>
      <c r="G37" s="46" t="s">
        <v>151</v>
      </c>
    </row>
    <row r="38" spans="1:7" ht="48">
      <c r="A38" s="28" t="s">
        <v>92</v>
      </c>
      <c r="B38" s="8" t="s">
        <v>91</v>
      </c>
      <c r="C38" s="7" t="s">
        <v>0</v>
      </c>
      <c r="D38" s="38">
        <v>711.3</v>
      </c>
      <c r="E38" s="38">
        <v>498.78399999999999</v>
      </c>
      <c r="F38" s="5">
        <f t="shared" si="0"/>
        <v>-29.877126388303097</v>
      </c>
      <c r="G38" s="46" t="s">
        <v>151</v>
      </c>
    </row>
    <row r="39" spans="1:7" ht="48">
      <c r="A39" s="9" t="s">
        <v>90</v>
      </c>
      <c r="B39" s="30" t="s">
        <v>89</v>
      </c>
      <c r="C39" s="29" t="s">
        <v>0</v>
      </c>
      <c r="D39" s="38">
        <v>3217</v>
      </c>
      <c r="E39" s="38">
        <v>2757.2570000000001</v>
      </c>
      <c r="F39" s="5">
        <f t="shared" si="0"/>
        <v>-14.291047559838361</v>
      </c>
      <c r="G39" s="46" t="s">
        <v>151</v>
      </c>
    </row>
    <row r="40" spans="1:7" ht="48">
      <c r="A40" s="28" t="s">
        <v>88</v>
      </c>
      <c r="B40" s="15" t="s">
        <v>87</v>
      </c>
      <c r="C40" s="7" t="s">
        <v>0</v>
      </c>
      <c r="D40" s="7">
        <v>592</v>
      </c>
      <c r="E40" s="42">
        <v>240.12299999999993</v>
      </c>
      <c r="F40" s="5">
        <f t="shared" si="0"/>
        <v>-59.438682432432444</v>
      </c>
      <c r="G40" s="46" t="s">
        <v>151</v>
      </c>
    </row>
    <row r="41" spans="1:7" ht="63">
      <c r="A41" s="9" t="s">
        <v>86</v>
      </c>
      <c r="B41" s="8" t="s">
        <v>85</v>
      </c>
      <c r="C41" s="7" t="s">
        <v>0</v>
      </c>
      <c r="D41" s="7">
        <v>470</v>
      </c>
      <c r="E41" s="7">
        <v>470</v>
      </c>
      <c r="F41" s="5">
        <f t="shared" si="0"/>
        <v>0</v>
      </c>
      <c r="G41" s="21" t="s">
        <v>152</v>
      </c>
    </row>
    <row r="42" spans="1:7" ht="15.75">
      <c r="A42" s="20">
        <v>6</v>
      </c>
      <c r="B42" s="19" t="s">
        <v>84</v>
      </c>
      <c r="C42" s="7" t="s">
        <v>0</v>
      </c>
      <c r="D42" s="27">
        <f>D44+D45+D46+D47+D48+D49</f>
        <v>39085</v>
      </c>
      <c r="E42" s="37">
        <f>E44+E45+E46+E47+E48+E49</f>
        <v>22844.882999999998</v>
      </c>
      <c r="F42" s="5">
        <f t="shared" si="0"/>
        <v>-41.55076627862352</v>
      </c>
      <c r="G42" s="46"/>
    </row>
    <row r="43" spans="1:7" ht="15.75">
      <c r="A43" s="14"/>
      <c r="B43" s="13" t="s">
        <v>5</v>
      </c>
      <c r="C43" s="12"/>
      <c r="D43" s="23"/>
      <c r="E43" s="43"/>
      <c r="F43" s="5"/>
      <c r="G43" s="46"/>
    </row>
    <row r="44" spans="1:7" ht="48">
      <c r="A44" s="9" t="s">
        <v>83</v>
      </c>
      <c r="B44" s="8" t="s">
        <v>82</v>
      </c>
      <c r="C44" s="7" t="s">
        <v>0</v>
      </c>
      <c r="D44" s="38">
        <v>13042</v>
      </c>
      <c r="E44" s="38">
        <v>8268.89</v>
      </c>
      <c r="F44" s="5">
        <f t="shared" ref="F44:F49" si="1">E44/D44*100-100</f>
        <v>-36.597991105658643</v>
      </c>
      <c r="G44" s="46" t="s">
        <v>151</v>
      </c>
    </row>
    <row r="45" spans="1:7" ht="48">
      <c r="A45" s="9" t="s">
        <v>81</v>
      </c>
      <c r="B45" s="15" t="s">
        <v>33</v>
      </c>
      <c r="C45" s="7" t="s">
        <v>0</v>
      </c>
      <c r="D45" s="38">
        <v>17440</v>
      </c>
      <c r="E45" s="44">
        <v>8770.4</v>
      </c>
      <c r="F45" s="5">
        <f t="shared" si="1"/>
        <v>-49.711009174311926</v>
      </c>
      <c r="G45" s="46" t="s">
        <v>151</v>
      </c>
    </row>
    <row r="46" spans="1:7" ht="48">
      <c r="A46" s="9" t="s">
        <v>80</v>
      </c>
      <c r="B46" s="15" t="s">
        <v>37</v>
      </c>
      <c r="C46" s="7" t="s">
        <v>0</v>
      </c>
      <c r="D46" s="38">
        <v>3450</v>
      </c>
      <c r="E46" s="38">
        <v>2593.855</v>
      </c>
      <c r="F46" s="5">
        <f t="shared" si="1"/>
        <v>-24.815797101449277</v>
      </c>
      <c r="G46" s="46" t="s">
        <v>151</v>
      </c>
    </row>
    <row r="47" spans="1:7" ht="48">
      <c r="A47" s="9" t="s">
        <v>79</v>
      </c>
      <c r="B47" s="15" t="s">
        <v>57</v>
      </c>
      <c r="C47" s="7" t="s">
        <v>0</v>
      </c>
      <c r="D47" s="38">
        <v>1947</v>
      </c>
      <c r="E47" s="38">
        <v>1006.8519999999999</v>
      </c>
      <c r="F47" s="5">
        <f t="shared" si="1"/>
        <v>-48.287005649717521</v>
      </c>
      <c r="G47" s="46" t="s">
        <v>151</v>
      </c>
    </row>
    <row r="48" spans="1:7" ht="48">
      <c r="A48" s="9" t="s">
        <v>78</v>
      </c>
      <c r="B48" s="8" t="s">
        <v>41</v>
      </c>
      <c r="C48" s="7" t="s">
        <v>0</v>
      </c>
      <c r="D48" s="38">
        <v>1407</v>
      </c>
      <c r="E48" s="38">
        <v>595.38599999999997</v>
      </c>
      <c r="F48" s="5">
        <f t="shared" si="1"/>
        <v>-57.684008528784652</v>
      </c>
      <c r="G48" s="46" t="s">
        <v>151</v>
      </c>
    </row>
    <row r="49" spans="1:7" ht="48">
      <c r="A49" s="9" t="s">
        <v>77</v>
      </c>
      <c r="B49" s="15" t="s">
        <v>76</v>
      </c>
      <c r="C49" s="7" t="s">
        <v>0</v>
      </c>
      <c r="D49" s="38">
        <v>1799</v>
      </c>
      <c r="E49" s="38">
        <v>1609.5</v>
      </c>
      <c r="F49" s="5">
        <f t="shared" si="1"/>
        <v>-10.533629794330182</v>
      </c>
      <c r="G49" s="46" t="s">
        <v>151</v>
      </c>
    </row>
    <row r="50" spans="1:7" ht="15.75">
      <c r="A50" s="20" t="s">
        <v>75</v>
      </c>
      <c r="B50" s="19" t="s">
        <v>74</v>
      </c>
      <c r="C50" s="7" t="s">
        <v>0</v>
      </c>
      <c r="D50" s="27">
        <f>D51</f>
        <v>733948.7</v>
      </c>
      <c r="E50" s="37">
        <f>E51</f>
        <v>385710.99800000008</v>
      </c>
      <c r="F50" s="5">
        <f>E50/D50*100-100</f>
        <v>-47.447144739135027</v>
      </c>
      <c r="G50" s="46"/>
    </row>
    <row r="51" spans="1:7" ht="31.5">
      <c r="A51" s="9">
        <v>7</v>
      </c>
      <c r="B51" s="19" t="s">
        <v>73</v>
      </c>
      <c r="C51" s="7" t="s">
        <v>0</v>
      </c>
      <c r="D51" s="27">
        <f>D53+D57+D58+D59+D60+D61+D62+D63+D64+D65</f>
        <v>733948.7</v>
      </c>
      <c r="E51" s="37">
        <f>E53+E57+E58+E59+E60+E61+E62+E63+E64+E65</f>
        <v>385710.99800000008</v>
      </c>
      <c r="F51" s="5">
        <f>E51/D51*100-100</f>
        <v>-47.447144739135027</v>
      </c>
      <c r="G51" s="46"/>
    </row>
    <row r="52" spans="1:7" ht="15.75">
      <c r="A52" s="14"/>
      <c r="B52" s="13" t="s">
        <v>5</v>
      </c>
      <c r="C52" s="12"/>
      <c r="D52" s="23"/>
      <c r="E52" s="43"/>
      <c r="F52" s="5"/>
      <c r="G52" s="46"/>
    </row>
    <row r="53" spans="1:7" ht="48">
      <c r="A53" s="9" t="s">
        <v>72</v>
      </c>
      <c r="B53" s="15" t="s">
        <v>71</v>
      </c>
      <c r="C53" s="7" t="s">
        <v>0</v>
      </c>
      <c r="D53" s="24">
        <f>D55+D56</f>
        <v>122249</v>
      </c>
      <c r="E53" s="38">
        <f>E55+E56</f>
        <v>63122.604000000007</v>
      </c>
      <c r="F53" s="5">
        <f>E53/D53*100-100</f>
        <v>-48.365545730435421</v>
      </c>
      <c r="G53" s="46" t="s">
        <v>151</v>
      </c>
    </row>
    <row r="54" spans="1:7" ht="15.75">
      <c r="A54" s="14"/>
      <c r="B54" s="13" t="s">
        <v>5</v>
      </c>
      <c r="C54" s="12"/>
      <c r="D54" s="23"/>
      <c r="E54" s="7"/>
      <c r="F54" s="5"/>
      <c r="G54" s="46"/>
    </row>
    <row r="55" spans="1:7" ht="48">
      <c r="A55" s="9" t="s">
        <v>70</v>
      </c>
      <c r="B55" s="15" t="s">
        <v>69</v>
      </c>
      <c r="C55" s="7" t="s">
        <v>0</v>
      </c>
      <c r="D55" s="38">
        <v>111237</v>
      </c>
      <c r="E55" s="44">
        <v>57395.507000000005</v>
      </c>
      <c r="F55" s="5">
        <f t="shared" ref="F55:F65" si="2">E55/D55*100-100</f>
        <v>-48.402503663349414</v>
      </c>
      <c r="G55" s="46" t="s">
        <v>151</v>
      </c>
    </row>
    <row r="56" spans="1:7" ht="48">
      <c r="A56" s="9" t="s">
        <v>68</v>
      </c>
      <c r="B56" s="15" t="s">
        <v>67</v>
      </c>
      <c r="C56" s="7" t="s">
        <v>0</v>
      </c>
      <c r="D56" s="38">
        <v>11012</v>
      </c>
      <c r="E56" s="44">
        <v>5727.0970000000016</v>
      </c>
      <c r="F56" s="5">
        <f t="shared" si="2"/>
        <v>-47.992217580820906</v>
      </c>
      <c r="G56" s="46" t="s">
        <v>151</v>
      </c>
    </row>
    <row r="57" spans="1:7" ht="48">
      <c r="A57" s="9" t="s">
        <v>66</v>
      </c>
      <c r="B57" s="15" t="s">
        <v>65</v>
      </c>
      <c r="C57" s="7" t="s">
        <v>0</v>
      </c>
      <c r="D57" s="38">
        <v>21720</v>
      </c>
      <c r="E57" s="38">
        <v>11154.242</v>
      </c>
      <c r="F57" s="5">
        <f t="shared" si="2"/>
        <v>-48.645294659300184</v>
      </c>
      <c r="G57" s="46" t="s">
        <v>151</v>
      </c>
    </row>
    <row r="58" spans="1:7" ht="48">
      <c r="A58" s="9" t="s">
        <v>64</v>
      </c>
      <c r="B58" s="8" t="s">
        <v>63</v>
      </c>
      <c r="C58" s="7" t="s">
        <v>0</v>
      </c>
      <c r="D58" s="38">
        <v>538552</v>
      </c>
      <c r="E58" s="38">
        <v>284404.35399999999</v>
      </c>
      <c r="F58" s="5">
        <f t="shared" si="2"/>
        <v>-47.190920468218486</v>
      </c>
      <c r="G58" s="46" t="s">
        <v>151</v>
      </c>
    </row>
    <row r="59" spans="1:7" ht="48">
      <c r="A59" s="9" t="s">
        <v>62</v>
      </c>
      <c r="B59" s="8" t="s">
        <v>61</v>
      </c>
      <c r="C59" s="7" t="s">
        <v>0</v>
      </c>
      <c r="D59" s="38">
        <v>937</v>
      </c>
      <c r="E59" s="38">
        <v>1115.6179999999999</v>
      </c>
      <c r="F59" s="5">
        <f t="shared" si="2"/>
        <v>19.062753468516533</v>
      </c>
      <c r="G59" s="46" t="s">
        <v>151</v>
      </c>
    </row>
    <row r="60" spans="1:7" ht="48">
      <c r="A60" s="9" t="s">
        <v>60</v>
      </c>
      <c r="B60" s="8" t="s">
        <v>59</v>
      </c>
      <c r="C60" s="7" t="s">
        <v>0</v>
      </c>
      <c r="D60" s="38">
        <v>3302</v>
      </c>
      <c r="E60" s="38">
        <v>1669.6020000000001</v>
      </c>
      <c r="F60" s="5">
        <f t="shared" si="2"/>
        <v>-49.436644457904301</v>
      </c>
      <c r="G60" s="46" t="s">
        <v>151</v>
      </c>
    </row>
    <row r="61" spans="1:7" ht="48">
      <c r="A61" s="9" t="s">
        <v>58</v>
      </c>
      <c r="B61" s="15" t="s">
        <v>57</v>
      </c>
      <c r="C61" s="7" t="s">
        <v>0</v>
      </c>
      <c r="D61" s="38">
        <v>1180</v>
      </c>
      <c r="E61" s="38">
        <v>646.48199999999997</v>
      </c>
      <c r="F61" s="5">
        <f t="shared" si="2"/>
        <v>-45.213389830508476</v>
      </c>
      <c r="G61" s="46" t="s">
        <v>151</v>
      </c>
    </row>
    <row r="62" spans="1:7" ht="48">
      <c r="A62" s="9" t="s">
        <v>56</v>
      </c>
      <c r="B62" s="15" t="s">
        <v>55</v>
      </c>
      <c r="C62" s="7" t="s">
        <v>0</v>
      </c>
      <c r="D62" s="38">
        <v>2014</v>
      </c>
      <c r="E62" s="38">
        <v>1207.797</v>
      </c>
      <c r="F62" s="5">
        <f t="shared" si="2"/>
        <v>-40.029940417080432</v>
      </c>
      <c r="G62" s="46" t="s">
        <v>151</v>
      </c>
    </row>
    <row r="63" spans="1:7" ht="48">
      <c r="A63" s="26" t="s">
        <v>54</v>
      </c>
      <c r="B63" s="25" t="s">
        <v>53</v>
      </c>
      <c r="C63" s="7" t="s">
        <v>0</v>
      </c>
      <c r="D63" s="38">
        <v>4644</v>
      </c>
      <c r="E63" s="44">
        <v>-42.166000000000167</v>
      </c>
      <c r="F63" s="5">
        <f t="shared" si="2"/>
        <v>-100.90796726959518</v>
      </c>
      <c r="G63" s="46" t="s">
        <v>151</v>
      </c>
    </row>
    <row r="64" spans="1:7" ht="48">
      <c r="A64" s="9" t="s">
        <v>52</v>
      </c>
      <c r="B64" s="15" t="s">
        <v>51</v>
      </c>
      <c r="C64" s="7" t="s">
        <v>0</v>
      </c>
      <c r="D64" s="38">
        <v>3074</v>
      </c>
      <c r="E64" s="38">
        <v>1622.402</v>
      </c>
      <c r="F64" s="5">
        <f t="shared" si="2"/>
        <v>-47.22179570592062</v>
      </c>
      <c r="G64" s="46" t="s">
        <v>151</v>
      </c>
    </row>
    <row r="65" spans="1:7" ht="48">
      <c r="A65" s="9" t="s">
        <v>50</v>
      </c>
      <c r="B65" s="15" t="s">
        <v>49</v>
      </c>
      <c r="C65" s="7" t="s">
        <v>0</v>
      </c>
      <c r="D65" s="24">
        <f>D67+D68+D69+D70+D71+D72+D73+D74+D75+D76+D77+D78</f>
        <v>36276.699999999997</v>
      </c>
      <c r="E65" s="38">
        <f>E67+E68+E69+E70+E71+E72+E73+E74+E75+E76+E77+E78</f>
        <v>20810.063000000002</v>
      </c>
      <c r="F65" s="5">
        <f t="shared" si="2"/>
        <v>-42.635181810914432</v>
      </c>
      <c r="G65" s="46" t="s">
        <v>151</v>
      </c>
    </row>
    <row r="66" spans="1:7" ht="15.75">
      <c r="A66" s="14"/>
      <c r="B66" s="13" t="s">
        <v>5</v>
      </c>
      <c r="C66" s="7" t="s">
        <v>0</v>
      </c>
      <c r="D66" s="23"/>
      <c r="E66" s="7"/>
      <c r="F66" s="5"/>
      <c r="G66" s="46"/>
    </row>
    <row r="67" spans="1:7" ht="48">
      <c r="A67" s="9" t="s">
        <v>48</v>
      </c>
      <c r="B67" s="8" t="s">
        <v>47</v>
      </c>
      <c r="C67" s="7" t="s">
        <v>0</v>
      </c>
      <c r="D67" s="38">
        <v>16783</v>
      </c>
      <c r="E67" s="38">
        <v>8750.3170000000009</v>
      </c>
      <c r="F67" s="5">
        <f t="shared" ref="F67:F83" si="3">E67/D67*100-100</f>
        <v>-47.862021092772444</v>
      </c>
      <c r="G67" s="46" t="s">
        <v>151</v>
      </c>
    </row>
    <row r="68" spans="1:7" ht="48">
      <c r="A68" s="9" t="s">
        <v>46</v>
      </c>
      <c r="B68" s="8" t="s">
        <v>45</v>
      </c>
      <c r="C68" s="7" t="s">
        <v>0</v>
      </c>
      <c r="D68" s="38">
        <v>4565.3999999999996</v>
      </c>
      <c r="E68" s="38">
        <v>3795.1179999999999</v>
      </c>
      <c r="F68" s="5">
        <f t="shared" si="3"/>
        <v>-16.872168922766889</v>
      </c>
      <c r="G68" s="46" t="s">
        <v>151</v>
      </c>
    </row>
    <row r="69" spans="1:7" ht="48">
      <c r="A69" s="9" t="s">
        <v>44</v>
      </c>
      <c r="B69" s="8" t="s">
        <v>43</v>
      </c>
      <c r="C69" s="7" t="s">
        <v>0</v>
      </c>
      <c r="D69" s="38">
        <v>5304</v>
      </c>
      <c r="E69" s="38">
        <v>2652.2150000000001</v>
      </c>
      <c r="F69" s="5">
        <f t="shared" si="3"/>
        <v>-49.995946455505283</v>
      </c>
      <c r="G69" s="46" t="s">
        <v>151</v>
      </c>
    </row>
    <row r="70" spans="1:7" ht="48">
      <c r="A70" s="9" t="s">
        <v>42</v>
      </c>
      <c r="B70" s="8" t="s">
        <v>41</v>
      </c>
      <c r="C70" s="7" t="s">
        <v>0</v>
      </c>
      <c r="D70" s="7">
        <v>600</v>
      </c>
      <c r="E70" s="42">
        <v>117.70800000000003</v>
      </c>
      <c r="F70" s="5">
        <f t="shared" si="3"/>
        <v>-80.381999999999991</v>
      </c>
      <c r="G70" s="46" t="s">
        <v>151</v>
      </c>
    </row>
    <row r="71" spans="1:7" ht="48">
      <c r="A71" s="9" t="s">
        <v>40</v>
      </c>
      <c r="B71" s="8" t="s">
        <v>39</v>
      </c>
      <c r="C71" s="7" t="s">
        <v>0</v>
      </c>
      <c r="D71" s="7">
        <v>295</v>
      </c>
      <c r="E71" s="42">
        <v>176.64499999999998</v>
      </c>
      <c r="F71" s="5">
        <f t="shared" si="3"/>
        <v>-40.12033898305085</v>
      </c>
      <c r="G71" s="46" t="s">
        <v>151</v>
      </c>
    </row>
    <row r="72" spans="1:7" ht="48">
      <c r="A72" s="9" t="s">
        <v>38</v>
      </c>
      <c r="B72" s="8" t="s">
        <v>37</v>
      </c>
      <c r="C72" s="7" t="s">
        <v>0</v>
      </c>
      <c r="D72" s="7">
        <v>877</v>
      </c>
      <c r="E72" s="42">
        <v>683.8</v>
      </c>
      <c r="F72" s="5">
        <f t="shared" si="3"/>
        <v>-22.029646522234884</v>
      </c>
      <c r="G72" s="46" t="s">
        <v>151</v>
      </c>
    </row>
    <row r="73" spans="1:7" ht="36">
      <c r="A73" s="9" t="s">
        <v>36</v>
      </c>
      <c r="B73" s="50" t="s">
        <v>35</v>
      </c>
      <c r="C73" s="51" t="s">
        <v>0</v>
      </c>
      <c r="D73" s="51">
        <v>197</v>
      </c>
      <c r="E73" s="55">
        <v>200.29599999999999</v>
      </c>
      <c r="F73" s="54">
        <f t="shared" si="3"/>
        <v>1.6730964467005123</v>
      </c>
      <c r="G73" s="48" t="s">
        <v>156</v>
      </c>
    </row>
    <row r="74" spans="1:7" ht="48">
      <c r="A74" s="9" t="s">
        <v>34</v>
      </c>
      <c r="B74" s="15" t="s">
        <v>33</v>
      </c>
      <c r="C74" s="7" t="s">
        <v>0</v>
      </c>
      <c r="D74" s="38">
        <v>1620</v>
      </c>
      <c r="E74" s="44">
        <v>706.23199999999997</v>
      </c>
      <c r="F74" s="5">
        <f t="shared" si="3"/>
        <v>-56.405432098765438</v>
      </c>
      <c r="G74" s="46" t="s">
        <v>151</v>
      </c>
    </row>
    <row r="75" spans="1:7" ht="48">
      <c r="A75" s="9" t="s">
        <v>32</v>
      </c>
      <c r="B75" s="8" t="s">
        <v>31</v>
      </c>
      <c r="C75" s="7" t="s">
        <v>0</v>
      </c>
      <c r="D75" s="42">
        <v>238.3</v>
      </c>
      <c r="E75" s="42">
        <v>138.48099999999999</v>
      </c>
      <c r="F75" s="5">
        <f t="shared" si="3"/>
        <v>-41.887956357532531</v>
      </c>
      <c r="G75" s="46" t="s">
        <v>151</v>
      </c>
    </row>
    <row r="76" spans="1:7" ht="48">
      <c r="A76" s="9" t="s">
        <v>30</v>
      </c>
      <c r="B76" s="8" t="s">
        <v>29</v>
      </c>
      <c r="C76" s="7" t="s">
        <v>0</v>
      </c>
      <c r="D76" s="38">
        <v>5178</v>
      </c>
      <c r="E76" s="38">
        <v>3252.9229999999998</v>
      </c>
      <c r="F76" s="5">
        <f t="shared" si="3"/>
        <v>-37.178003089996139</v>
      </c>
      <c r="G76" s="46" t="s">
        <v>151</v>
      </c>
    </row>
    <row r="77" spans="1:7" ht="48">
      <c r="A77" s="9" t="s">
        <v>28</v>
      </c>
      <c r="B77" s="8" t="s">
        <v>27</v>
      </c>
      <c r="C77" s="7" t="s">
        <v>0</v>
      </c>
      <c r="D77" s="7">
        <v>601</v>
      </c>
      <c r="E77" s="42">
        <v>336.32800000000003</v>
      </c>
      <c r="F77" s="5">
        <f t="shared" si="3"/>
        <v>-44.038602329450917</v>
      </c>
      <c r="G77" s="46" t="s">
        <v>151</v>
      </c>
    </row>
    <row r="78" spans="1:7" ht="24">
      <c r="A78" s="9" t="s">
        <v>26</v>
      </c>
      <c r="B78" s="8" t="s">
        <v>25</v>
      </c>
      <c r="C78" s="7" t="s">
        <v>0</v>
      </c>
      <c r="D78" s="7">
        <v>18</v>
      </c>
      <c r="E78" s="7">
        <v>0</v>
      </c>
      <c r="F78" s="5">
        <f t="shared" si="3"/>
        <v>-100</v>
      </c>
      <c r="G78" s="47" t="s">
        <v>153</v>
      </c>
    </row>
    <row r="79" spans="1:7" ht="15.75">
      <c r="A79" s="20" t="s">
        <v>24</v>
      </c>
      <c r="B79" s="19" t="s">
        <v>23</v>
      </c>
      <c r="C79" s="7" t="s">
        <v>0</v>
      </c>
      <c r="D79" s="18">
        <f>D7+D50+D85</f>
        <v>5209497.7</v>
      </c>
      <c r="E79" s="18">
        <f>E7+E50+E85</f>
        <v>2818154.0630999999</v>
      </c>
      <c r="F79" s="5">
        <f t="shared" si="3"/>
        <v>-45.903535707482902</v>
      </c>
      <c r="G79" s="21"/>
    </row>
    <row r="80" spans="1:7" ht="15.75">
      <c r="A80" s="9" t="s">
        <v>22</v>
      </c>
      <c r="B80" s="15" t="s">
        <v>21</v>
      </c>
      <c r="C80" s="7" t="s">
        <v>0</v>
      </c>
      <c r="D80" s="6">
        <v>10000</v>
      </c>
      <c r="E80" s="6">
        <f>E81-E79</f>
        <v>-176892.75809999974</v>
      </c>
      <c r="F80" s="5">
        <f t="shared" si="3"/>
        <v>-1868.9275809999974</v>
      </c>
      <c r="G80" s="4"/>
    </row>
    <row r="81" spans="1:7" ht="15.75">
      <c r="A81" s="20" t="s">
        <v>20</v>
      </c>
      <c r="B81" s="19" t="s">
        <v>19</v>
      </c>
      <c r="C81" s="7" t="s">
        <v>0</v>
      </c>
      <c r="D81" s="18">
        <v>5219497</v>
      </c>
      <c r="E81" s="18">
        <v>2641261.3050000002</v>
      </c>
      <c r="F81" s="5">
        <f t="shared" si="3"/>
        <v>-49.396248240012397</v>
      </c>
      <c r="G81" s="4"/>
    </row>
    <row r="82" spans="1:7" ht="48">
      <c r="A82" s="20" t="s">
        <v>18</v>
      </c>
      <c r="B82" s="19" t="s">
        <v>17</v>
      </c>
      <c r="C82" s="22" t="s">
        <v>13</v>
      </c>
      <c r="D82" s="18">
        <v>4878035</v>
      </c>
      <c r="E82" s="18">
        <v>2468468.5099999998</v>
      </c>
      <c r="F82" s="5">
        <f t="shared" si="3"/>
        <v>-49.396252589413571</v>
      </c>
      <c r="G82" s="46" t="s">
        <v>151</v>
      </c>
    </row>
    <row r="83" spans="1:7" ht="15.75">
      <c r="A83" s="56" t="s">
        <v>16</v>
      </c>
      <c r="B83" s="59" t="s">
        <v>15</v>
      </c>
      <c r="C83" s="22" t="s">
        <v>14</v>
      </c>
      <c r="D83" s="22">
        <v>13.77</v>
      </c>
      <c r="E83" s="36">
        <v>13.08</v>
      </c>
      <c r="F83" s="5">
        <f t="shared" si="3"/>
        <v>-5.010893246187365</v>
      </c>
      <c r="G83" s="4"/>
    </row>
    <row r="84" spans="1:7" ht="48">
      <c r="A84" s="57"/>
      <c r="B84" s="60"/>
      <c r="C84" s="22" t="s">
        <v>13</v>
      </c>
      <c r="D84" s="18">
        <v>787041</v>
      </c>
      <c r="E84" s="18">
        <v>374972.24000000005</v>
      </c>
      <c r="F84" s="5">
        <f>E84/D84*100-100</f>
        <v>-52.35670822739857</v>
      </c>
      <c r="G84" s="46" t="s">
        <v>151</v>
      </c>
    </row>
    <row r="85" spans="1:7" ht="48">
      <c r="A85" s="58"/>
      <c r="B85" s="61"/>
      <c r="C85" s="22" t="s">
        <v>147</v>
      </c>
      <c r="D85" s="18">
        <v>1167968</v>
      </c>
      <c r="E85" s="18">
        <v>556459.13099999994</v>
      </c>
      <c r="F85" s="5">
        <f>E85/D85*100-100</f>
        <v>-52.356645815638792</v>
      </c>
      <c r="G85" s="46" t="s">
        <v>151</v>
      </c>
    </row>
    <row r="86" spans="1:7" ht="31.5">
      <c r="A86" s="20" t="s">
        <v>12</v>
      </c>
      <c r="B86" s="19" t="s">
        <v>11</v>
      </c>
      <c r="C86" s="11" t="s">
        <v>150</v>
      </c>
      <c r="D86" s="18">
        <v>1070</v>
      </c>
      <c r="E86" s="18">
        <v>1070</v>
      </c>
      <c r="F86" s="10"/>
      <c r="G86" s="4"/>
    </row>
    <row r="87" spans="1:7" ht="15.75">
      <c r="A87" s="14"/>
      <c r="B87" s="15" t="s">
        <v>10</v>
      </c>
      <c r="C87" s="11"/>
      <c r="D87" s="11"/>
      <c r="E87" s="11"/>
      <c r="F87" s="17"/>
      <c r="G87" s="4"/>
    </row>
    <row r="88" spans="1:7" ht="31.5">
      <c r="A88" s="9">
        <v>8</v>
      </c>
      <c r="B88" s="15" t="s">
        <v>9</v>
      </c>
      <c r="C88" s="11" t="s">
        <v>149</v>
      </c>
      <c r="D88" s="11">
        <v>685</v>
      </c>
      <c r="E88" s="16">
        <f>E90+E91</f>
        <v>685</v>
      </c>
      <c r="F88" s="5">
        <f>E88/D88*100-100</f>
        <v>0</v>
      </c>
      <c r="G88" s="4"/>
    </row>
    <row r="89" spans="1:7" ht="15.75">
      <c r="A89" s="14"/>
      <c r="B89" s="13" t="s">
        <v>5</v>
      </c>
      <c r="C89" s="11"/>
      <c r="D89" s="11"/>
      <c r="E89" s="16"/>
      <c r="F89" s="10"/>
      <c r="G89" s="4"/>
    </row>
    <row r="90" spans="1:7" ht="15.75">
      <c r="A90" s="9" t="s">
        <v>8</v>
      </c>
      <c r="B90" s="15" t="s">
        <v>3</v>
      </c>
      <c r="C90" s="7" t="s">
        <v>0</v>
      </c>
      <c r="D90" s="66">
        <v>636</v>
      </c>
      <c r="E90" s="67">
        <v>636</v>
      </c>
      <c r="F90" s="5">
        <f>E90/D90*100-100</f>
        <v>0</v>
      </c>
      <c r="G90" s="4"/>
    </row>
    <row r="91" spans="1:7" ht="15.75">
      <c r="A91" s="9" t="s">
        <v>7</v>
      </c>
      <c r="B91" s="15" t="s">
        <v>1</v>
      </c>
      <c r="C91" s="7" t="s">
        <v>0</v>
      </c>
      <c r="D91" s="11">
        <v>49</v>
      </c>
      <c r="E91" s="16">
        <v>49</v>
      </c>
      <c r="F91" s="5">
        <f>E91/D91*100-100</f>
        <v>0</v>
      </c>
      <c r="G91" s="4"/>
    </row>
    <row r="92" spans="1:7" ht="15.75">
      <c r="A92" s="9">
        <v>9</v>
      </c>
      <c r="B92" s="15" t="s">
        <v>6</v>
      </c>
      <c r="C92" s="11" t="s">
        <v>148</v>
      </c>
      <c r="D92" s="6">
        <v>141393</v>
      </c>
      <c r="E92" s="6">
        <f>(E16+E55)/6/E88*1000</f>
        <v>146659.46642335769</v>
      </c>
      <c r="F92" s="5">
        <f>E92/D92*100-100</f>
        <v>3.7247009564530771</v>
      </c>
      <c r="G92" s="4"/>
    </row>
    <row r="93" spans="1:7" ht="15.75">
      <c r="A93" s="14"/>
      <c r="B93" s="13" t="s">
        <v>5</v>
      </c>
      <c r="C93" s="12"/>
      <c r="D93" s="11"/>
      <c r="E93" s="11"/>
      <c r="F93" s="10"/>
      <c r="G93" s="4"/>
    </row>
    <row r="94" spans="1:7" ht="15.75">
      <c r="A94" s="9" t="s">
        <v>4</v>
      </c>
      <c r="B94" s="8" t="s">
        <v>3</v>
      </c>
      <c r="C94" s="7" t="s">
        <v>0</v>
      </c>
      <c r="D94" s="6">
        <v>137712</v>
      </c>
      <c r="E94" s="6">
        <f>E16/E90/6*1000</f>
        <v>142917.95073375263</v>
      </c>
      <c r="F94" s="5">
        <f>E94/D94*100-100</f>
        <v>3.7803174260432115</v>
      </c>
      <c r="G94" s="4"/>
    </row>
    <row r="95" spans="1:7" ht="15.75">
      <c r="A95" s="9" t="s">
        <v>2</v>
      </c>
      <c r="B95" s="8" t="s">
        <v>1</v>
      </c>
      <c r="C95" s="7" t="s">
        <v>0</v>
      </c>
      <c r="D95" s="6">
        <v>189179</v>
      </c>
      <c r="E95" s="6">
        <f>E55/6/E91*1000</f>
        <v>195222.81292517012</v>
      </c>
      <c r="F95" s="5">
        <f>E95/D95*100-100</f>
        <v>3.1947588924617065</v>
      </c>
      <c r="G95" s="4"/>
    </row>
  </sheetData>
  <mergeCells count="10">
    <mergeCell ref="A83:A85"/>
    <mergeCell ref="B83:B85"/>
    <mergeCell ref="A2:G2"/>
    <mergeCell ref="A5:A6"/>
    <mergeCell ref="B5:B6"/>
    <mergeCell ref="C5:C6"/>
    <mergeCell ref="D5:D6"/>
    <mergeCell ref="E5:E6"/>
    <mergeCell ref="F5:F6"/>
    <mergeCell ref="G5:G6"/>
  </mergeCells>
  <pageMargins left="0.51181102362204722" right="0.15748031496062992" top="0.31496062992125984" bottom="0.35433070866141736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 ТС для сайта каз</vt:lpstr>
      <vt:lpstr>'испол ТС для сайта каз'!_GoBack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ZHakypbekova</dc:creator>
  <cp:lastModifiedBy>user</cp:lastModifiedBy>
  <cp:lastPrinted>2017-02-08T03:54:59Z</cp:lastPrinted>
  <dcterms:created xsi:type="dcterms:W3CDTF">2016-07-19T02:15:42Z</dcterms:created>
  <dcterms:modified xsi:type="dcterms:W3CDTF">2017-02-08T04:23:41Z</dcterms:modified>
</cp:coreProperties>
</file>