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рус.яз.инф.вып.я за 1 год реал." sheetId="1" r:id="rId1"/>
    <sheet name="Лист1" sheetId="2" state="hidden" r:id="rId2"/>
    <sheet name="Лист2" sheetId="3" state="hidden" r:id="rId3"/>
  </sheets>
  <externalReferences>
    <externalReference r:id="rId6"/>
  </externalReferences>
  <definedNames>
    <definedName name="_xlnm.Print_Titles" localSheetId="0">'рус.яз.инф.вып.я за 1 год реал.'!$4:$6</definedName>
  </definedNames>
  <calcPr fullCalcOnLoad="1"/>
</workbook>
</file>

<file path=xl/sharedStrings.xml><?xml version="1.0" encoding="utf-8"?>
<sst xmlns="http://schemas.openxmlformats.org/spreadsheetml/2006/main" count="182" uniqueCount="175">
  <si>
    <t>Системный блок 3,00GHz  с операционной системой и программным обеспечением, (Windows XP и выше (Professionals), Office 2007 и выше (Professionals), клавиатура, мышь - 7 компл.</t>
  </si>
  <si>
    <t>ЖК монитор 19' - 7 шт.</t>
  </si>
  <si>
    <t>Сервер с операционной системой - 1 шт.</t>
  </si>
  <si>
    <t>Плоттер HP Color LaserJet - 1 шт.</t>
  </si>
  <si>
    <t>Источники бесперебойного питания 500VA - 7 шт.</t>
  </si>
  <si>
    <t>Источники бесперебойного питания APC UPS 800VA - 4 шт.</t>
  </si>
  <si>
    <t>Информационная система управления производства - 1 шт.</t>
  </si>
  <si>
    <t>Контролер видеостены</t>
  </si>
  <si>
    <t>УСПД (контрольная точка) - 10 комп.</t>
  </si>
  <si>
    <t>Автомастерская АРТК-М (база ГАЗ-3307) - 2 шт.</t>
  </si>
  <si>
    <t>Экскаватор 1,03м3 - 1 шт.</t>
  </si>
  <si>
    <t>Итого:</t>
  </si>
  <si>
    <t>Самовысасывающий дренажный насос - 2 шт.</t>
  </si>
  <si>
    <t>Сервер HP 2-процессорный-1шт.</t>
  </si>
  <si>
    <t>Программное обеспечение: операционная система (ОС) "Windows Server 2008 R2 Enterprise"-1 шт.</t>
  </si>
  <si>
    <t>Установка систем теплового учета (СТУ) на тепловых ухлах многоквартирных жилых домов-400 комп. (см. Приложение №1 к 1-му году реализации)</t>
  </si>
  <si>
    <t>18.07.2013г.</t>
  </si>
  <si>
    <t>24.07.2013г.</t>
  </si>
  <si>
    <t>30.07.2013г.</t>
  </si>
  <si>
    <t>14.08.2013г.</t>
  </si>
  <si>
    <t>сумма без НДС</t>
  </si>
  <si>
    <t>Установка УСПД на жилых домах-300 комп. (см. Приложение №2 к 1-му году реализации)</t>
  </si>
  <si>
    <t>26.07.2013г.</t>
  </si>
  <si>
    <t>29.07.2013г.</t>
  </si>
  <si>
    <t>05.08.2013г.</t>
  </si>
  <si>
    <t>06.08.2013г.</t>
  </si>
  <si>
    <t>12.08.2013г.</t>
  </si>
  <si>
    <t>19.08.2013г.</t>
  </si>
  <si>
    <t>21.08.2013г.</t>
  </si>
  <si>
    <t>27.08.2013г.</t>
  </si>
  <si>
    <t>29.08.2013г.</t>
  </si>
  <si>
    <t>Всего с монтажом на 1.09.2013г.</t>
  </si>
  <si>
    <t>02.09.2013г.</t>
  </si>
  <si>
    <t>03.09.2013г.</t>
  </si>
  <si>
    <t>15.08.2013г.</t>
  </si>
  <si>
    <t>06.09.2013г.</t>
  </si>
  <si>
    <t>13.09.2013г.</t>
  </si>
  <si>
    <t>22.07.2013г.</t>
  </si>
  <si>
    <t>Всего с монтажом на 13.09.2013г.</t>
  </si>
  <si>
    <t>Комплекс поверочный для тепловычислителей</t>
  </si>
  <si>
    <t>Примечание</t>
  </si>
  <si>
    <t>Экструдер ручной сварочный - 1 шт.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</si>
  <si>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</si>
  <si>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</si>
  <si>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</si>
  <si>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</si>
  <si>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</si>
  <si>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</si>
  <si>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</si>
  <si>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</si>
  <si>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</si>
  <si>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</si>
  <si>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</si>
  <si>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</si>
  <si>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</si>
  <si>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</si>
  <si>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</si>
  <si>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</si>
  <si>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</si>
  <si>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</si>
  <si>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</si>
  <si>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</si>
  <si>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</si>
  <si>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</si>
  <si>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</si>
  <si>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</si>
  <si>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</si>
  <si>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</si>
  <si>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</si>
  <si>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</si>
  <si>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</si>
  <si>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</si>
  <si>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</si>
  <si>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</si>
  <si>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</si>
  <si>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</si>
  <si>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</si>
  <si>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</si>
  <si>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</si>
  <si>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Направление (объекты) инвестиций</t>
  </si>
  <si>
    <t>Всего по разделам инвестиционной программы АО "Астана-Теплотранзит"</t>
  </si>
  <si>
    <t>Проектирование и реконструкция теплотрассы 2Ду 80-150 мм по ул. Джангильдина 26, протяженность 326 м трассы</t>
  </si>
  <si>
    <t>Проектирование и реконструкция теплотрассы ТМ-6 2Ду 80-800 мм, от Павильона П2(6) до УТ-35, протяженность 553 м трассы</t>
  </si>
  <si>
    <t>За счет увеличения протяженности магистрали и ответвлений на магистраль на 20 м.трассы</t>
  </si>
  <si>
    <t>Проектирование и реконструкция теплотрассы ТМ-9 2Ду 80-400 мм, протяженность 426 м трассы</t>
  </si>
  <si>
    <t>В связ с увеличением количества фасонных частей</t>
  </si>
  <si>
    <t>Проектирование и реконструкция теплотрассы 2Ду 80-400 мм по ул. Жансугурова 2, протяженность 66 м трассы</t>
  </si>
  <si>
    <t>В связи с увеличением протяженности на 9 м трассы и  увеличением количества фасонных частей</t>
  </si>
  <si>
    <t>ул. Ломоносова 6/1 (ул. Кенесары ж.д.243), ул.Кенесары 79 (245), 2Ду 50-70 мм, протяженность 68 м трассы</t>
  </si>
  <si>
    <t>ул. Сембинова 10/2 (36), 2Ду 50-70 мм, протяженность 130 м трассы</t>
  </si>
  <si>
    <t>ул. Ломоносова 5/6, Общество глухих, 2Ду 50 мм, протяженность 26,7 м трассы</t>
  </si>
  <si>
    <t>пр. Абая 66/2 (178), 2Ду 50 мм, протяженность 63 м трассы</t>
  </si>
  <si>
    <t>м-он Молодежный 35 (7/1), 2Ду 100 мм, протяженность 36,5 м трассы</t>
  </si>
  <si>
    <t>м-он Целинный 1/1, 2Ду 40 мм, протяженность 30 м трассы</t>
  </si>
  <si>
    <t>пер. Минский 11-23, пр. Абая 84-88/2 (292-300), 2Ду 40-100 мм, протяженность 649 м трассы</t>
  </si>
  <si>
    <t>пер. Циолковского 4,6,8,10, 2Ду 80 мм, протяженность 179 м трассы</t>
  </si>
  <si>
    <t>пер. Севастопольский 28,30, 2Ду 50-70 мм, протяженность 36 м трассы</t>
  </si>
  <si>
    <t>пер. Севастопольский 19, ул. Янушкевича 9/2,9/3,9/4,9/5 (ул. Циолковского 37-43), 2Ду 50-70 мм, протяженность 296 м трассы</t>
  </si>
  <si>
    <t>ул. Жубанова 14/2,14/3,14/5,16/1 (44 -60), Ду 50-100 мм, протяженность 359 м трассы</t>
  </si>
  <si>
    <t>ул. Янушкевича 10/1,10/2,10/3 (ул. Циолковского 12,12а,12б) - ул. Кенесары 91,91/1,91/3,91/4 (301-309), 2Ду 50-100 мм, протяженность 507 м трассы</t>
  </si>
  <si>
    <t>пр. Абая 81/3,  83/1, 2Ду 50-100 мм, протяженность 496,6 м трассы</t>
  </si>
  <si>
    <t>м-он Молодежный 32/1 (4/2), 2Ду 70 мм, протяженность 88 м трассы</t>
  </si>
  <si>
    <t>ул. Манаса 18, 20 (ул. Махтумкули 2/2 (МВД РК), 2Ду 80 мм, протяженность 78,6 м трассы</t>
  </si>
  <si>
    <t>ул. Жансугурова 4 (Гуманитарный колледж), 2Ду 100 мм, протяженность 204 м трассы</t>
  </si>
  <si>
    <t>ул. А.Исмаилова (ул.Речная) 3/1, 2Ду 70 мм, протяженность 68 м трассы</t>
  </si>
  <si>
    <t>ул. Иманбаевой 1/1, 2Ду 70 мм, протяженность 38 м трассы</t>
  </si>
  <si>
    <t>ул. Бараева 9, 2Ду 100 мм, протяженность 66 м трассы</t>
  </si>
  <si>
    <t>м-он Молодежный 49 (8/1), 2Ду 50 мм, протяженность 83 м трассы</t>
  </si>
  <si>
    <t>ул. Жумабаева 6, 2Ду 80-200 мм, протяженность 177 м трассы</t>
  </si>
  <si>
    <t>ул. Жумабаева 18, (28/7), 2Ду 100 мм, протяженность 60,3 м трассы</t>
  </si>
  <si>
    <t>м-он 5 д. 16/1 (23/1), 2Ду 80 мм, протяженность 30,0 м трассы</t>
  </si>
  <si>
    <t>пр. Абая 101/1,101 (221/1,221а), 2Ду 80-100 мм, протяженность 75 м трассы</t>
  </si>
  <si>
    <t>ул. Култобе 9 (пер. Районный 15/2), 2Ду 50,100,150 мм, протяженность 106 м трассы</t>
  </si>
  <si>
    <t xml:space="preserve">ЕЦ 166/1 Промзона, Ду 50-150 мм, протяженность 170,9 трассы </t>
  </si>
  <si>
    <t>пр. Женис 36,36/3,36/4 (пр. Победы 88,90,92), 2Ду 50-70 мм, протяженность 135,7 м трассы</t>
  </si>
  <si>
    <t>ул. Чехоева 14, 2Ду 50-100 мм, протяженность 262 м трассы</t>
  </si>
  <si>
    <t>Жилые дома от УТ-11(ТМ-12) по ул. Аксенгир (Пирогова №13), 2Ду 50-100 мм, протяженность 76 м трассы</t>
  </si>
  <si>
    <t>Акимат по ул. Кеменгерулы №21,24, 2Ду 50 мм, протяженность 149 м трассы</t>
  </si>
  <si>
    <t>Жилые дома по ул. Ойыл (Квартальная 1а,2а), 2Ду 100, 50 мм, протяженность 123 м трассы</t>
  </si>
  <si>
    <t>Жилые дома по ул. Затаевича 10, 8/1 (6,8), 2Ду 70-100 мм, протяженность 122 м трассы</t>
  </si>
  <si>
    <t>От УТ-25 (ТМ-2) до ж.д. по ул. Затаевича 8, 2Ду 250-300 мм, протяженность 1034 м трассы</t>
  </si>
  <si>
    <t>2.34</t>
  </si>
  <si>
    <t>3.1</t>
  </si>
  <si>
    <t>Частотный преобразователь оборудование для доукомплектации насосной станции №7 - 1шт.</t>
  </si>
  <si>
    <t>3.2</t>
  </si>
  <si>
    <t>Эл. двигатель асинхронный тип  А-400У-4УЗ - 1 шт.</t>
  </si>
  <si>
    <t>3.3</t>
  </si>
  <si>
    <t>3.4</t>
  </si>
  <si>
    <t>4.1</t>
  </si>
  <si>
    <t>4.2</t>
  </si>
  <si>
    <t>4.3</t>
  </si>
  <si>
    <t>4.4</t>
  </si>
  <si>
    <t>Принтер лазерный,  формат А4, тип печати: черно-белый - 3 шт.</t>
  </si>
  <si>
    <t>4.5</t>
  </si>
  <si>
    <t>4.6</t>
  </si>
  <si>
    <t>4.8</t>
  </si>
  <si>
    <t>4.9</t>
  </si>
  <si>
    <t>Источники бесперебойного питания  2200VA - 4 шт.</t>
  </si>
  <si>
    <t>4.10</t>
  </si>
  <si>
    <t>4.11</t>
  </si>
  <si>
    <t>По результатам проведения конкурсных процедур</t>
  </si>
  <si>
    <t>4.12</t>
  </si>
  <si>
    <t>4.13</t>
  </si>
  <si>
    <t>Программное обеспечение: Система управления базами данных "Microsoft SQL Server Standard"</t>
  </si>
  <si>
    <t>Программное обеспечение: 1 С "Предприятие" Server 32-bit/x64-1шт.</t>
  </si>
  <si>
    <t>5.1</t>
  </si>
  <si>
    <t>5.2</t>
  </si>
  <si>
    <t>5.3</t>
  </si>
  <si>
    <t xml:space="preserve">Установка систем теплового учета (СТУ) на тепловых ухлах многоквартирных жилых домов-400 комп. </t>
  </si>
  <si>
    <t xml:space="preserve">Ожидаемое выполнение в октябре - комплкс поверочный  и проливной стенд - в ноябре                                                                                                                                                                                                              </t>
  </si>
  <si>
    <t>5.4</t>
  </si>
  <si>
    <t xml:space="preserve">Установка УСПД на жилых домах-300 комп. </t>
  </si>
  <si>
    <t>Трактор, МТЗ-82 - 2 шт.</t>
  </si>
  <si>
    <t>Легковой  автомобиль, внедорожник - 2 шт.</t>
  </si>
  <si>
    <t>Всего по разделам инвестиционной программы</t>
  </si>
  <si>
    <t>6.1</t>
  </si>
  <si>
    <t>6.2</t>
  </si>
  <si>
    <t>6.3</t>
  </si>
  <si>
    <t>6.4</t>
  </si>
  <si>
    <t>Проектирование тепловых сетей, (безхозяйных) 2Ду 32-300 мм</t>
  </si>
  <si>
    <t>Анализ выполнения инвестиционной программы АО "Астана-Теплотранзит"</t>
  </si>
  <si>
    <t xml:space="preserve">                                  за 1- год реализации с 01.10.2012г. - 30.09.2013г. </t>
  </si>
  <si>
    <r>
      <t xml:space="preserve">№  </t>
    </r>
    <r>
      <rPr>
        <b/>
        <i/>
        <sz val="10"/>
        <color indexed="8"/>
        <rFont val="Times New Roman"/>
        <family val="1"/>
      </rPr>
      <t xml:space="preserve">п/п </t>
    </r>
  </si>
  <si>
    <r>
      <t xml:space="preserve">Раздел 1. </t>
    </r>
    <r>
      <rPr>
        <b/>
        <i/>
        <sz val="10"/>
        <color indexed="8"/>
        <rFont val="Times New Roman"/>
        <family val="1"/>
      </rPr>
      <t>Реконструкция, модернизация тепловых сетей</t>
    </r>
    <r>
      <rPr>
        <b/>
        <sz val="10"/>
        <color indexed="8"/>
        <rFont val="Times New Roman"/>
        <family val="1"/>
      </rPr>
      <t xml:space="preserve">  </t>
    </r>
  </si>
  <si>
    <r>
      <t xml:space="preserve">Раздел 3. </t>
    </r>
    <r>
      <rPr>
        <b/>
        <i/>
        <sz val="10"/>
        <color indexed="8"/>
        <rFont val="Times New Roman"/>
        <family val="1"/>
      </rPr>
      <t xml:space="preserve">Замена устаревшего и приобретение нового оборудования  </t>
    </r>
  </si>
  <si>
    <r>
      <t xml:space="preserve">Раздел 4. </t>
    </r>
    <r>
      <rPr>
        <b/>
        <i/>
        <sz val="10"/>
        <color indexed="8"/>
        <rFont val="Times New Roman"/>
        <family val="1"/>
      </rPr>
      <t>Приобретение оргтехники</t>
    </r>
    <r>
      <rPr>
        <b/>
        <sz val="10"/>
        <color indexed="8"/>
        <rFont val="Times New Roman"/>
        <family val="1"/>
      </rPr>
      <t xml:space="preserve">  </t>
    </r>
  </si>
  <si>
    <r>
      <t xml:space="preserve">Раздел 5. </t>
    </r>
    <r>
      <rPr>
        <b/>
        <i/>
        <sz val="10"/>
        <color indexed="8"/>
        <rFont val="Times New Roman"/>
        <family val="1"/>
      </rPr>
      <t>Приобретение приборов и систем, в том числе:</t>
    </r>
  </si>
  <si>
    <r>
      <t xml:space="preserve">Раздел 6. </t>
    </r>
    <r>
      <rPr>
        <b/>
        <i/>
        <sz val="10"/>
        <color indexed="8"/>
        <rFont val="Times New Roman"/>
        <family val="1"/>
      </rPr>
      <t xml:space="preserve">Приобретение транспорта и спецмеханизмов  </t>
    </r>
  </si>
  <si>
    <r>
      <t xml:space="preserve">Раздел 7. </t>
    </r>
    <r>
      <rPr>
        <b/>
        <i/>
        <sz val="10"/>
        <color indexed="8"/>
        <rFont val="Times New Roman"/>
        <family val="1"/>
      </rPr>
      <t xml:space="preserve">Приобретение прочих основных средств </t>
    </r>
  </si>
  <si>
    <t xml:space="preserve">Утвержд. программа </t>
  </si>
  <si>
    <r>
      <t xml:space="preserve">Раздел 2. </t>
    </r>
    <r>
      <rPr>
        <b/>
        <i/>
        <sz val="10"/>
        <color indexed="8"/>
        <rFont val="Times New Roman"/>
        <family val="1"/>
      </rPr>
      <t xml:space="preserve">Реконструкция с учетом проектирования тепловых сетей (безхозяйных) 2 Ду 32-300 мм, принятых на баланс согласно решению суда от 07.12.11г . </t>
    </r>
  </si>
  <si>
    <t>Отклонение, тыс.тг.</t>
  </si>
  <si>
    <t>Исполнение по данным субъекта</t>
  </si>
  <si>
    <t>тыс. тенге без НДС</t>
  </si>
  <si>
    <t>% выполнения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</si>
</sst>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"/>
    <numFmt numFmtId="166" formatCode="#,##0.0"/>
    <numFmt numFmtId="167" formatCode="#,##0.000"/>
    <numFmt numFmtId="168" formatCode="#,##0_т_г_."/>
    <numFmt numFmtId="169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4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5" fillId="33" borderId="10" xfId="0" applyFont="1" applyFill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center" vertical="center"/>
    </xf>
    <xf numFmtId="14" fontId="45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47" fillId="33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4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1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33" borderId="0" xfId="0" applyFont="1" applyFill="1" applyAlignment="1">
      <alignment horizontal="left"/>
    </xf>
    <xf numFmtId="0" fontId="50" fillId="0" borderId="10" xfId="0" applyFont="1" applyBorder="1" applyAlignment="1">
      <alignment horizontal="center" vertical="center" wrapText="1" readingOrder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 readingOrder="1"/>
    </xf>
    <xf numFmtId="3" fontId="52" fillId="0" borderId="10" xfId="0" applyNumberFormat="1" applyFont="1" applyBorder="1" applyAlignment="1">
      <alignment horizontal="center" vertical="center" wrapText="1" readingOrder="1"/>
    </xf>
    <xf numFmtId="0" fontId="47" fillId="33" borderId="10" xfId="0" applyFont="1" applyFill="1" applyBorder="1" applyAlignment="1">
      <alignment horizontal="left"/>
    </xf>
    <xf numFmtId="0" fontId="52" fillId="0" borderId="10" xfId="0" applyFont="1" applyBorder="1" applyAlignment="1">
      <alignment horizontal="left" vertical="center" wrapText="1" readingOrder="1"/>
    </xf>
    <xf numFmtId="3" fontId="3" fillId="33" borderId="10" xfId="0" applyNumberFormat="1" applyFont="1" applyFill="1" applyBorder="1" applyAlignment="1">
      <alignment horizontal="center" vertical="center" wrapText="1" readingOrder="1"/>
    </xf>
    <xf numFmtId="49" fontId="50" fillId="0" borderId="10" xfId="0" applyNumberFormat="1" applyFont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 wrapText="1" readingOrder="1"/>
    </xf>
    <xf numFmtId="0" fontId="47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 readingOrder="1"/>
    </xf>
    <xf numFmtId="3" fontId="47" fillId="33" borderId="10" xfId="0" applyNumberFormat="1" applyFont="1" applyFill="1" applyBorder="1" applyAlignment="1">
      <alignment horizontal="center" vertical="center" wrapText="1" readingOrder="1"/>
    </xf>
    <xf numFmtId="165" fontId="50" fillId="0" borderId="10" xfId="0" applyNumberFormat="1" applyFont="1" applyBorder="1" applyAlignment="1">
      <alignment horizontal="center" vertical="center" wrapText="1" readingOrder="1"/>
    </xf>
    <xf numFmtId="0" fontId="47" fillId="33" borderId="10" xfId="0" applyFont="1" applyFill="1" applyBorder="1" applyAlignment="1">
      <alignment horizontal="left" vertical="center"/>
    </xf>
    <xf numFmtId="165" fontId="2" fillId="0" borderId="10" xfId="0" applyNumberFormat="1" applyFont="1" applyBorder="1" applyAlignment="1">
      <alignment horizontal="center" vertical="center" wrapText="1" readingOrder="1"/>
    </xf>
    <xf numFmtId="3" fontId="47" fillId="0" borderId="10" xfId="0" applyNumberFormat="1" applyFont="1" applyBorder="1" applyAlignment="1">
      <alignment horizontal="center" vertical="center" wrapText="1" readingOrder="1"/>
    </xf>
    <xf numFmtId="3" fontId="50" fillId="0" borderId="10" xfId="0" applyNumberFormat="1" applyFont="1" applyBorder="1" applyAlignment="1">
      <alignment horizontal="center" vertical="center" wrapText="1" readingOrder="1"/>
    </xf>
    <xf numFmtId="0" fontId="47" fillId="0" borderId="10" xfId="0" applyFont="1" applyBorder="1" applyAlignment="1">
      <alignment horizontal="left" vertical="center" wrapText="1" readingOrder="1"/>
    </xf>
    <xf numFmtId="49" fontId="50" fillId="34" borderId="10" xfId="0" applyNumberFormat="1" applyFont="1" applyFill="1" applyBorder="1" applyAlignment="1">
      <alignment horizontal="center" vertical="center" wrapText="1" readingOrder="1"/>
    </xf>
    <xf numFmtId="0" fontId="47" fillId="34" borderId="10" xfId="0" applyFont="1" applyFill="1" applyBorder="1" applyAlignment="1">
      <alignment horizontal="left" vertical="center" wrapText="1" readingOrder="1"/>
    </xf>
    <xf numFmtId="3" fontId="47" fillId="34" borderId="10" xfId="0" applyNumberFormat="1" applyFont="1" applyFill="1" applyBorder="1" applyAlignment="1">
      <alignment horizontal="center" vertical="center" wrapText="1" readingOrder="1"/>
    </xf>
    <xf numFmtId="3" fontId="47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 readingOrder="1"/>
    </xf>
    <xf numFmtId="0" fontId="49" fillId="33" borderId="10" xfId="0" applyFont="1" applyFill="1" applyBorder="1" applyAlignment="1">
      <alignment horizontal="left"/>
    </xf>
    <xf numFmtId="0" fontId="52" fillId="0" borderId="10" xfId="0" applyFont="1" applyBorder="1" applyAlignment="1">
      <alignment vertical="center" wrapText="1" readingOrder="1"/>
    </xf>
    <xf numFmtId="3" fontId="49" fillId="0" borderId="10" xfId="0" applyNumberFormat="1" applyFont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vertical="center" wrapText="1" readingOrder="1"/>
    </xf>
    <xf numFmtId="0" fontId="2" fillId="33" borderId="10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left"/>
    </xf>
    <xf numFmtId="49" fontId="50" fillId="0" borderId="0" xfId="0" applyNumberFormat="1" applyFont="1" applyBorder="1" applyAlignment="1">
      <alignment horizontal="center" vertical="center" wrapText="1" readingOrder="1"/>
    </xf>
    <xf numFmtId="0" fontId="52" fillId="0" borderId="0" xfId="0" applyFont="1" applyBorder="1" applyAlignment="1">
      <alignment horizontal="left" vertical="center" wrapText="1" readingOrder="1"/>
    </xf>
    <xf numFmtId="3" fontId="52" fillId="0" borderId="0" xfId="0" applyNumberFormat="1" applyFont="1" applyBorder="1" applyAlignment="1">
      <alignment horizontal="center" vertical="center" wrapText="1" readingOrder="1"/>
    </xf>
    <xf numFmtId="2" fontId="52" fillId="0" borderId="0" xfId="0" applyNumberFormat="1" applyFont="1" applyBorder="1" applyAlignment="1">
      <alignment horizontal="center" vertical="center" wrapText="1" readingOrder="1"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 readingOrder="1"/>
    </xf>
    <xf numFmtId="0" fontId="47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52" fillId="0" borderId="10" xfId="0" applyNumberFormat="1" applyFont="1" applyBorder="1" applyAlignment="1">
      <alignment horizontal="center" vertical="center" wrapText="1" readingOrder="1"/>
    </xf>
    <xf numFmtId="165" fontId="50" fillId="34" borderId="10" xfId="0" applyNumberFormat="1" applyFont="1" applyFill="1" applyBorder="1" applyAlignment="1">
      <alignment horizontal="center" vertical="center" wrapText="1" readingOrder="1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 wrapText="1" readingOrder="1"/>
    </xf>
    <xf numFmtId="0" fontId="52" fillId="0" borderId="11" xfId="0" applyFont="1" applyBorder="1" applyAlignment="1">
      <alignment horizontal="center" vertical="center" wrapText="1" readingOrder="1"/>
    </xf>
    <xf numFmtId="0" fontId="47" fillId="0" borderId="12" xfId="0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48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 wrapText="1" readingOrder="1"/>
    </xf>
    <xf numFmtId="0" fontId="49" fillId="0" borderId="15" xfId="0" applyFont="1" applyBorder="1" applyAlignment="1">
      <alignment horizontal="center" vertical="center" wrapText="1" readingOrder="1"/>
    </xf>
    <xf numFmtId="0" fontId="52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2;&#1086;&#1080;%20&#1076;&#1086;&#1082;&#1091;&#1084;&#1077;&#1085;&#1090;&#1099;%20&#1058;&#1086;&#1082;&#1080;&#1084;&#1073;&#1072;&#1077;&#1074;&#1072;%20&#1040;\&#1048;&#1085;&#1074;&#1077;&#1089;&#1090;&#1080;&#1094;&#1080;&#1080;%2028.03.13&#1075;\&#1048;&#1055;%20&#1079;&#1072;%202013%20&#1075;&#1086;&#1076;%20&#1074;%20&#1089;&#1077;&#1088;&#1074;&#1080;&#1089;\&#1048;&#1055;%20&#1079;&#1072;%209%20&#1084;&#1077;&#1089;.%202013&#1075;\&#1048;&#1055;%20&#1079;&#1072;%209%20&#1084;&#1077;&#1089;%202013%20&#1085;&#1072;%202%20&#1103;&#1079;&#1099;&#1082;&#1072;&#109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Раздел 7"/>
      <sheetName val="Р 7"/>
      <sheetName val="Лист1"/>
      <sheetName val="Ф за 5 мес сокращ."/>
      <sheetName val="план по Дарему и СЕРВИСУ (2)"/>
      <sheetName val="Сокр ф по СЕРВИСУ"/>
      <sheetName val="сокращ.ф.Дарем"/>
      <sheetName val="Свод 18.10. (2)"/>
      <sheetName val="Ужакиной"/>
      <sheetName val="с начало года 1 и 2 разд."/>
      <sheetName val="Затраты за 4 кв."/>
      <sheetName val="Реестр по 1 р. и 2 р.август"/>
      <sheetName val="свод по р 5"/>
      <sheetName val="СВОД (2)"/>
      <sheetName val="Лист2"/>
      <sheetName val="р-ки"/>
      <sheetName val="расш-ка прочих осн.средств"/>
      <sheetName val="сент отч Даремп"/>
    </sheetNames>
    <sheetDataSet>
      <sheetData sheetId="8">
        <row r="107">
          <cell r="M107">
            <v>7683.333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00"/>
  <sheetViews>
    <sheetView tabSelected="1" view="pageBreakPreview" zoomScale="60" zoomScalePageLayoutView="0" workbookViewId="0" topLeftCell="A65">
      <selection activeCell="N76" sqref="N76"/>
    </sheetView>
  </sheetViews>
  <sheetFormatPr defaultColWidth="9.140625" defaultRowHeight="15"/>
  <cols>
    <col min="1" max="1" width="5.28125" style="21" customWidth="1"/>
    <col min="2" max="2" width="54.57421875" style="21" customWidth="1"/>
    <col min="3" max="3" width="11.421875" style="21" customWidth="1"/>
    <col min="4" max="4" width="12.140625" style="21" customWidth="1"/>
    <col min="5" max="5" width="8.8515625" style="21" customWidth="1"/>
    <col min="6" max="6" width="10.7109375" style="21" customWidth="1"/>
    <col min="7" max="7" width="4.140625" style="69" hidden="1" customWidth="1"/>
    <col min="8" max="16384" width="9.140625" style="21" customWidth="1"/>
  </cols>
  <sheetData>
    <row r="1" spans="1:7" ht="13.5">
      <c r="A1" s="77" t="s">
        <v>160</v>
      </c>
      <c r="B1" s="78"/>
      <c r="C1" s="78"/>
      <c r="D1" s="78"/>
      <c r="E1" s="78"/>
      <c r="F1" s="78"/>
      <c r="G1" s="70"/>
    </row>
    <row r="2" spans="1:7" ht="13.5">
      <c r="A2" s="71"/>
      <c r="B2" s="77" t="s">
        <v>161</v>
      </c>
      <c r="C2" s="77"/>
      <c r="D2" s="77"/>
      <c r="E2" s="27"/>
      <c r="F2" s="27"/>
      <c r="G2" s="70"/>
    </row>
    <row r="3" spans="2:7" ht="13.5">
      <c r="B3" s="27"/>
      <c r="C3" s="28"/>
      <c r="D3" s="84" t="s">
        <v>173</v>
      </c>
      <c r="E3" s="84"/>
      <c r="F3" s="84"/>
      <c r="G3" s="29"/>
    </row>
    <row r="4" spans="1:7" ht="35.25" customHeight="1">
      <c r="A4" s="79" t="s">
        <v>162</v>
      </c>
      <c r="B4" s="79" t="s">
        <v>79</v>
      </c>
      <c r="C4" s="80" t="s">
        <v>169</v>
      </c>
      <c r="D4" s="82" t="s">
        <v>172</v>
      </c>
      <c r="E4" s="79" t="s">
        <v>171</v>
      </c>
      <c r="F4" s="85" t="s">
        <v>174</v>
      </c>
      <c r="G4" s="87" t="s">
        <v>40</v>
      </c>
    </row>
    <row r="5" spans="1:7" ht="32.25" customHeight="1">
      <c r="A5" s="79"/>
      <c r="B5" s="79"/>
      <c r="C5" s="81"/>
      <c r="D5" s="83"/>
      <c r="E5" s="79"/>
      <c r="F5" s="86"/>
      <c r="G5" s="88"/>
    </row>
    <row r="6" spans="1:7" ht="1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1">
        <v>8</v>
      </c>
    </row>
    <row r="7" spans="1:7" ht="27">
      <c r="A7" s="30"/>
      <c r="B7" s="32" t="s">
        <v>80</v>
      </c>
      <c r="C7" s="33">
        <f>C8+C13+C48+C53+C67+C72+C77</f>
        <v>1006319.251</v>
      </c>
      <c r="D7" s="33">
        <f>D8+D13+D48+D53+D67+D72+D77</f>
        <v>1021271.177</v>
      </c>
      <c r="E7" s="33">
        <f aca="true" t="shared" si="0" ref="E7:E12">D7-C7</f>
        <v>14951.925999999978</v>
      </c>
      <c r="F7" s="75">
        <f aca="true" t="shared" si="1" ref="F7:F46">D7/C7*100</f>
        <v>101.48580343515658</v>
      </c>
      <c r="G7" s="34"/>
    </row>
    <row r="8" spans="1:8" ht="31.5" customHeight="1">
      <c r="A8" s="30"/>
      <c r="B8" s="35" t="s">
        <v>163</v>
      </c>
      <c r="C8" s="33">
        <f>SUM(C9:C12)</f>
        <v>293578</v>
      </c>
      <c r="D8" s="36">
        <f>SUM(D9:D12)</f>
        <v>306165</v>
      </c>
      <c r="E8" s="36">
        <f t="shared" si="0"/>
        <v>12587</v>
      </c>
      <c r="F8" s="75">
        <f t="shared" si="1"/>
        <v>104.2874466070346</v>
      </c>
      <c r="G8" s="34"/>
      <c r="H8" s="72"/>
    </row>
    <row r="9" spans="1:8" ht="32.25" customHeight="1">
      <c r="A9" s="37" t="s">
        <v>42</v>
      </c>
      <c r="B9" s="38" t="s">
        <v>81</v>
      </c>
      <c r="C9" s="18">
        <v>15709</v>
      </c>
      <c r="D9" s="22">
        <v>15822</v>
      </c>
      <c r="E9" s="39">
        <f t="shared" si="0"/>
        <v>113</v>
      </c>
      <c r="F9" s="44">
        <f t="shared" si="1"/>
        <v>100.71933286650965</v>
      </c>
      <c r="G9" s="40"/>
      <c r="H9" s="72"/>
    </row>
    <row r="10" spans="1:7" ht="48.75" customHeight="1">
      <c r="A10" s="37" t="s">
        <v>43</v>
      </c>
      <c r="B10" s="38" t="s">
        <v>82</v>
      </c>
      <c r="C10" s="18">
        <v>167325</v>
      </c>
      <c r="D10" s="22">
        <v>176196</v>
      </c>
      <c r="E10" s="39">
        <f t="shared" si="0"/>
        <v>8871</v>
      </c>
      <c r="F10" s="44">
        <f t="shared" si="1"/>
        <v>105.30165844912595</v>
      </c>
      <c r="G10" s="40" t="s">
        <v>83</v>
      </c>
    </row>
    <row r="11" spans="1:7" ht="36" customHeight="1">
      <c r="A11" s="37" t="s">
        <v>44</v>
      </c>
      <c r="B11" s="38" t="s">
        <v>84</v>
      </c>
      <c r="C11" s="18">
        <v>93472</v>
      </c>
      <c r="D11" s="22">
        <v>95362</v>
      </c>
      <c r="E11" s="39">
        <f t="shared" si="0"/>
        <v>1890</v>
      </c>
      <c r="F11" s="44">
        <f t="shared" si="1"/>
        <v>102.02199589181787</v>
      </c>
      <c r="G11" s="40" t="s">
        <v>85</v>
      </c>
    </row>
    <row r="12" spans="1:7" ht="48" customHeight="1">
      <c r="A12" s="37" t="s">
        <v>45</v>
      </c>
      <c r="B12" s="41" t="s">
        <v>86</v>
      </c>
      <c r="C12" s="18">
        <v>17072</v>
      </c>
      <c r="D12" s="22">
        <v>18785</v>
      </c>
      <c r="E12" s="39">
        <f t="shared" si="0"/>
        <v>1713</v>
      </c>
      <c r="F12" s="44">
        <f t="shared" si="1"/>
        <v>110.03397375820056</v>
      </c>
      <c r="G12" s="40" t="s">
        <v>87</v>
      </c>
    </row>
    <row r="13" spans="1:7" ht="47.25" customHeight="1">
      <c r="A13" s="30"/>
      <c r="B13" s="35" t="s">
        <v>170</v>
      </c>
      <c r="C13" s="36">
        <f>SUM(C14:C46)</f>
        <v>446553.5</v>
      </c>
      <c r="D13" s="36">
        <f>SUM(D14:D46)</f>
        <v>446553.5</v>
      </c>
      <c r="E13" s="36">
        <v>0</v>
      </c>
      <c r="F13" s="75">
        <f t="shared" si="1"/>
        <v>100</v>
      </c>
      <c r="G13" s="40"/>
    </row>
    <row r="14" spans="1:7" ht="31.5" customHeight="1">
      <c r="A14" s="37" t="s">
        <v>46</v>
      </c>
      <c r="B14" s="42" t="s">
        <v>88</v>
      </c>
      <c r="C14" s="43">
        <v>4653</v>
      </c>
      <c r="D14" s="43">
        <v>4653</v>
      </c>
      <c r="E14" s="39">
        <f>D14-C14</f>
        <v>0</v>
      </c>
      <c r="F14" s="44">
        <f t="shared" si="1"/>
        <v>100</v>
      </c>
      <c r="G14" s="45"/>
    </row>
    <row r="15" spans="1:7" ht="30" customHeight="1">
      <c r="A15" s="37" t="s">
        <v>47</v>
      </c>
      <c r="B15" s="42" t="s">
        <v>89</v>
      </c>
      <c r="C15" s="43">
        <v>7733.5</v>
      </c>
      <c r="D15" s="43">
        <v>7733.5</v>
      </c>
      <c r="E15" s="39">
        <v>0</v>
      </c>
      <c r="F15" s="46">
        <f t="shared" si="1"/>
        <v>100</v>
      </c>
      <c r="G15" s="45"/>
    </row>
    <row r="16" spans="1:7" ht="30.75" customHeight="1">
      <c r="A16" s="37" t="s">
        <v>48</v>
      </c>
      <c r="B16" s="42" t="s">
        <v>90</v>
      </c>
      <c r="C16" s="43">
        <v>880</v>
      </c>
      <c r="D16" s="43">
        <v>880</v>
      </c>
      <c r="E16" s="39">
        <f aca="true" t="shared" si="2" ref="E16:E61">D16-C16</f>
        <v>0</v>
      </c>
      <c r="F16" s="44">
        <f t="shared" si="1"/>
        <v>100</v>
      </c>
      <c r="G16" s="40"/>
    </row>
    <row r="17" spans="1:7" ht="30" customHeight="1">
      <c r="A17" s="37" t="s">
        <v>49</v>
      </c>
      <c r="B17" s="42" t="s">
        <v>91</v>
      </c>
      <c r="C17" s="43">
        <v>2536</v>
      </c>
      <c r="D17" s="43">
        <v>2536</v>
      </c>
      <c r="E17" s="39">
        <f t="shared" si="2"/>
        <v>0</v>
      </c>
      <c r="F17" s="44">
        <f t="shared" si="1"/>
        <v>100</v>
      </c>
      <c r="G17" s="40"/>
    </row>
    <row r="18" spans="1:7" ht="31.5" customHeight="1">
      <c r="A18" s="37" t="s">
        <v>50</v>
      </c>
      <c r="B18" s="42" t="s">
        <v>92</v>
      </c>
      <c r="C18" s="47">
        <v>2044</v>
      </c>
      <c r="D18" s="47">
        <v>2044</v>
      </c>
      <c r="E18" s="39">
        <f t="shared" si="2"/>
        <v>0</v>
      </c>
      <c r="F18" s="44">
        <f t="shared" si="1"/>
        <v>100</v>
      </c>
      <c r="G18" s="45"/>
    </row>
    <row r="19" spans="1:7" ht="26.25" customHeight="1">
      <c r="A19" s="37" t="s">
        <v>51</v>
      </c>
      <c r="B19" s="42" t="s">
        <v>93</v>
      </c>
      <c r="C19" s="47">
        <v>1373</v>
      </c>
      <c r="D19" s="47">
        <v>1373</v>
      </c>
      <c r="E19" s="39">
        <f t="shared" si="2"/>
        <v>0</v>
      </c>
      <c r="F19" s="44">
        <f t="shared" si="1"/>
        <v>100</v>
      </c>
      <c r="G19" s="45"/>
    </row>
    <row r="20" spans="1:7" ht="30.75" customHeight="1">
      <c r="A20" s="37" t="s">
        <v>52</v>
      </c>
      <c r="B20" s="42" t="s">
        <v>94</v>
      </c>
      <c r="C20" s="47">
        <v>24676</v>
      </c>
      <c r="D20" s="47">
        <v>24676</v>
      </c>
      <c r="E20" s="39">
        <f t="shared" si="2"/>
        <v>0</v>
      </c>
      <c r="F20" s="44">
        <f t="shared" si="1"/>
        <v>100</v>
      </c>
      <c r="G20" s="45"/>
    </row>
    <row r="21" spans="1:7" ht="31.5" customHeight="1">
      <c r="A21" s="37" t="s">
        <v>53</v>
      </c>
      <c r="B21" s="42" t="s">
        <v>95</v>
      </c>
      <c r="C21" s="48">
        <v>8545</v>
      </c>
      <c r="D21" s="48">
        <v>8545</v>
      </c>
      <c r="E21" s="39">
        <f t="shared" si="2"/>
        <v>0</v>
      </c>
      <c r="F21" s="44">
        <f t="shared" si="1"/>
        <v>100</v>
      </c>
      <c r="G21" s="45"/>
    </row>
    <row r="22" spans="1:7" ht="31.5" customHeight="1">
      <c r="A22" s="37" t="s">
        <v>54</v>
      </c>
      <c r="B22" s="42" t="s">
        <v>96</v>
      </c>
      <c r="C22" s="47">
        <v>2249</v>
      </c>
      <c r="D22" s="47">
        <v>2249</v>
      </c>
      <c r="E22" s="39">
        <f t="shared" si="2"/>
        <v>0</v>
      </c>
      <c r="F22" s="44">
        <f t="shared" si="1"/>
        <v>100</v>
      </c>
      <c r="G22" s="45"/>
    </row>
    <row r="23" spans="1:7" ht="46.5" customHeight="1">
      <c r="A23" s="37" t="s">
        <v>55</v>
      </c>
      <c r="B23" s="42" t="s">
        <v>97</v>
      </c>
      <c r="C23" s="47">
        <v>16340</v>
      </c>
      <c r="D23" s="47">
        <v>16340</v>
      </c>
      <c r="E23" s="39">
        <f t="shared" si="2"/>
        <v>0</v>
      </c>
      <c r="F23" s="44">
        <f t="shared" si="1"/>
        <v>100</v>
      </c>
      <c r="G23" s="45"/>
    </row>
    <row r="24" spans="1:7" ht="30.75" customHeight="1">
      <c r="A24" s="37" t="s">
        <v>56</v>
      </c>
      <c r="B24" s="42" t="s">
        <v>98</v>
      </c>
      <c r="C24" s="47">
        <v>18481</v>
      </c>
      <c r="D24" s="47">
        <v>18481</v>
      </c>
      <c r="E24" s="39">
        <f t="shared" si="2"/>
        <v>0</v>
      </c>
      <c r="F24" s="44">
        <f t="shared" si="1"/>
        <v>100</v>
      </c>
      <c r="G24" s="45"/>
    </row>
    <row r="25" spans="1:7" ht="47.25" customHeight="1">
      <c r="A25" s="37" t="s">
        <v>57</v>
      </c>
      <c r="B25" s="42" t="s">
        <v>99</v>
      </c>
      <c r="C25" s="47">
        <v>25122</v>
      </c>
      <c r="D25" s="47">
        <v>25122</v>
      </c>
      <c r="E25" s="39">
        <f t="shared" si="2"/>
        <v>0</v>
      </c>
      <c r="F25" s="44">
        <f t="shared" si="1"/>
        <v>100</v>
      </c>
      <c r="G25" s="45"/>
    </row>
    <row r="26" spans="1:7" ht="30" customHeight="1">
      <c r="A26" s="37" t="s">
        <v>58</v>
      </c>
      <c r="B26" s="42" t="s">
        <v>100</v>
      </c>
      <c r="C26" s="47">
        <v>35456</v>
      </c>
      <c r="D26" s="47">
        <v>35456</v>
      </c>
      <c r="E26" s="39">
        <f t="shared" si="2"/>
        <v>0</v>
      </c>
      <c r="F26" s="44">
        <f t="shared" si="1"/>
        <v>100</v>
      </c>
      <c r="G26" s="45"/>
    </row>
    <row r="27" spans="1:7" ht="29.25" customHeight="1">
      <c r="A27" s="37" t="s">
        <v>59</v>
      </c>
      <c r="B27" s="49" t="s">
        <v>101</v>
      </c>
      <c r="C27" s="43">
        <v>5124</v>
      </c>
      <c r="D27" s="43">
        <v>5124</v>
      </c>
      <c r="E27" s="39">
        <f t="shared" si="2"/>
        <v>0</v>
      </c>
      <c r="F27" s="44">
        <f t="shared" si="1"/>
        <v>100</v>
      </c>
      <c r="G27" s="40"/>
    </row>
    <row r="28" spans="1:7" ht="32.25" customHeight="1">
      <c r="A28" s="37" t="s">
        <v>60</v>
      </c>
      <c r="B28" s="49" t="s">
        <v>102</v>
      </c>
      <c r="C28" s="43">
        <v>3881</v>
      </c>
      <c r="D28" s="43">
        <v>3881</v>
      </c>
      <c r="E28" s="39">
        <f t="shared" si="2"/>
        <v>0</v>
      </c>
      <c r="F28" s="44">
        <f t="shared" si="1"/>
        <v>100</v>
      </c>
      <c r="G28" s="45"/>
    </row>
    <row r="29" spans="1:7" ht="31.5" customHeight="1">
      <c r="A29" s="37" t="s">
        <v>61</v>
      </c>
      <c r="B29" s="49" t="s">
        <v>103</v>
      </c>
      <c r="C29" s="43">
        <v>11927</v>
      </c>
      <c r="D29" s="43">
        <v>11927</v>
      </c>
      <c r="E29" s="39">
        <f t="shared" si="2"/>
        <v>0</v>
      </c>
      <c r="F29" s="44">
        <f t="shared" si="1"/>
        <v>100</v>
      </c>
      <c r="G29" s="45"/>
    </row>
    <row r="30" spans="1:7" ht="30.75" customHeight="1">
      <c r="A30" s="37" t="s">
        <v>62</v>
      </c>
      <c r="B30" s="49" t="s">
        <v>104</v>
      </c>
      <c r="C30" s="43">
        <v>2997</v>
      </c>
      <c r="D30" s="43">
        <v>2997</v>
      </c>
      <c r="E30" s="39">
        <f t="shared" si="2"/>
        <v>0</v>
      </c>
      <c r="F30" s="44">
        <f t="shared" si="1"/>
        <v>100</v>
      </c>
      <c r="G30" s="45"/>
    </row>
    <row r="31" spans="1:7" ht="22.5" customHeight="1">
      <c r="A31" s="37" t="s">
        <v>63</v>
      </c>
      <c r="B31" s="49" t="s">
        <v>105</v>
      </c>
      <c r="C31" s="43">
        <v>2046</v>
      </c>
      <c r="D31" s="43">
        <v>2046</v>
      </c>
      <c r="E31" s="39">
        <f t="shared" si="2"/>
        <v>0</v>
      </c>
      <c r="F31" s="44">
        <f t="shared" si="1"/>
        <v>100</v>
      </c>
      <c r="G31" s="45"/>
    </row>
    <row r="32" spans="1:7" ht="18.75" customHeight="1">
      <c r="A32" s="37" t="s">
        <v>64</v>
      </c>
      <c r="B32" s="49" t="s">
        <v>106</v>
      </c>
      <c r="C32" s="43">
        <v>4829</v>
      </c>
      <c r="D32" s="43">
        <v>4829</v>
      </c>
      <c r="E32" s="39">
        <f t="shared" si="2"/>
        <v>0</v>
      </c>
      <c r="F32" s="44">
        <f t="shared" si="1"/>
        <v>100</v>
      </c>
      <c r="G32" s="45"/>
    </row>
    <row r="33" spans="1:7" ht="31.5" customHeight="1">
      <c r="A33" s="37" t="s">
        <v>65</v>
      </c>
      <c r="B33" s="49" t="s">
        <v>107</v>
      </c>
      <c r="C33" s="43">
        <v>3150</v>
      </c>
      <c r="D33" s="43">
        <v>3150</v>
      </c>
      <c r="E33" s="39">
        <f t="shared" si="2"/>
        <v>0</v>
      </c>
      <c r="F33" s="44">
        <f t="shared" si="1"/>
        <v>100</v>
      </c>
      <c r="G33" s="45"/>
    </row>
    <row r="34" spans="1:7" ht="30" customHeight="1">
      <c r="A34" s="37" t="s">
        <v>66</v>
      </c>
      <c r="B34" s="49" t="s">
        <v>108</v>
      </c>
      <c r="C34" s="43">
        <v>15999</v>
      </c>
      <c r="D34" s="43">
        <v>15999</v>
      </c>
      <c r="E34" s="39">
        <f t="shared" si="2"/>
        <v>0</v>
      </c>
      <c r="F34" s="44">
        <f t="shared" si="1"/>
        <v>100</v>
      </c>
      <c r="G34" s="40"/>
    </row>
    <row r="35" spans="1:7" ht="31.5" customHeight="1">
      <c r="A35" s="37" t="s">
        <v>67</v>
      </c>
      <c r="B35" s="49" t="s">
        <v>109</v>
      </c>
      <c r="C35" s="43">
        <v>3294</v>
      </c>
      <c r="D35" s="43">
        <v>3294</v>
      </c>
      <c r="E35" s="39">
        <f t="shared" si="2"/>
        <v>0</v>
      </c>
      <c r="F35" s="44">
        <f t="shared" si="1"/>
        <v>100</v>
      </c>
      <c r="G35" s="45"/>
    </row>
    <row r="36" spans="1:7" ht="32.25" customHeight="1">
      <c r="A36" s="37" t="s">
        <v>68</v>
      </c>
      <c r="B36" s="49" t="s">
        <v>110</v>
      </c>
      <c r="C36" s="43">
        <v>1750</v>
      </c>
      <c r="D36" s="43">
        <v>1750</v>
      </c>
      <c r="E36" s="39">
        <f t="shared" si="2"/>
        <v>0</v>
      </c>
      <c r="F36" s="44">
        <f t="shared" si="1"/>
        <v>100</v>
      </c>
      <c r="G36" s="45"/>
    </row>
    <row r="37" spans="1:7" ht="32.25" customHeight="1">
      <c r="A37" s="37" t="s">
        <v>69</v>
      </c>
      <c r="B37" s="49" t="s">
        <v>111</v>
      </c>
      <c r="C37" s="43">
        <v>8252</v>
      </c>
      <c r="D37" s="43">
        <v>8252</v>
      </c>
      <c r="E37" s="39">
        <f t="shared" si="2"/>
        <v>0</v>
      </c>
      <c r="F37" s="44">
        <f t="shared" si="1"/>
        <v>100</v>
      </c>
      <c r="G37" s="45"/>
    </row>
    <row r="38" spans="1:7" ht="30.75" customHeight="1">
      <c r="A38" s="37" t="s">
        <v>70</v>
      </c>
      <c r="B38" s="49" t="s">
        <v>112</v>
      </c>
      <c r="C38" s="43">
        <v>8370</v>
      </c>
      <c r="D38" s="43">
        <v>8370</v>
      </c>
      <c r="E38" s="39">
        <f t="shared" si="2"/>
        <v>0</v>
      </c>
      <c r="F38" s="44">
        <f t="shared" si="1"/>
        <v>100</v>
      </c>
      <c r="G38" s="45"/>
    </row>
    <row r="39" spans="1:7" ht="30.75" customHeight="1">
      <c r="A39" s="37" t="s">
        <v>71</v>
      </c>
      <c r="B39" s="49" t="s">
        <v>113</v>
      </c>
      <c r="C39" s="43">
        <v>15033</v>
      </c>
      <c r="D39" s="43">
        <v>15033</v>
      </c>
      <c r="E39" s="39">
        <f t="shared" si="2"/>
        <v>0</v>
      </c>
      <c r="F39" s="44">
        <f t="shared" si="1"/>
        <v>100</v>
      </c>
      <c r="G39" s="40"/>
    </row>
    <row r="40" spans="1:7" ht="30" customHeight="1">
      <c r="A40" s="37" t="s">
        <v>72</v>
      </c>
      <c r="B40" s="49" t="s">
        <v>114</v>
      </c>
      <c r="C40" s="43">
        <v>10248</v>
      </c>
      <c r="D40" s="43">
        <v>10248</v>
      </c>
      <c r="E40" s="39">
        <f t="shared" si="2"/>
        <v>0</v>
      </c>
      <c r="F40" s="44">
        <f t="shared" si="1"/>
        <v>100</v>
      </c>
      <c r="G40" s="45"/>
    </row>
    <row r="41" spans="1:7" ht="24" customHeight="1">
      <c r="A41" s="37" t="s">
        <v>73</v>
      </c>
      <c r="B41" s="49" t="s">
        <v>115</v>
      </c>
      <c r="C41" s="43">
        <v>12442</v>
      </c>
      <c r="D41" s="43">
        <v>12442</v>
      </c>
      <c r="E41" s="39">
        <f t="shared" si="2"/>
        <v>0</v>
      </c>
      <c r="F41" s="44">
        <f t="shared" si="1"/>
        <v>100</v>
      </c>
      <c r="G41" s="45"/>
    </row>
    <row r="42" spans="1:7" ht="30.75" customHeight="1">
      <c r="A42" s="37" t="s">
        <v>74</v>
      </c>
      <c r="B42" s="49" t="s">
        <v>116</v>
      </c>
      <c r="C42" s="43">
        <v>3170</v>
      </c>
      <c r="D42" s="43">
        <v>3170</v>
      </c>
      <c r="E42" s="39">
        <f t="shared" si="2"/>
        <v>0</v>
      </c>
      <c r="F42" s="44">
        <f t="shared" si="1"/>
        <v>100</v>
      </c>
      <c r="G42" s="45"/>
    </row>
    <row r="43" spans="1:7" ht="30" customHeight="1">
      <c r="A43" s="37" t="s">
        <v>75</v>
      </c>
      <c r="B43" s="49" t="s">
        <v>117</v>
      </c>
      <c r="C43" s="43">
        <v>6307</v>
      </c>
      <c r="D43" s="43">
        <v>6307</v>
      </c>
      <c r="E43" s="39">
        <f t="shared" si="2"/>
        <v>0</v>
      </c>
      <c r="F43" s="44">
        <f t="shared" si="1"/>
        <v>100</v>
      </c>
      <c r="G43" s="45"/>
    </row>
    <row r="44" spans="1:7" ht="30.75" customHeight="1">
      <c r="A44" s="37" t="s">
        <v>76</v>
      </c>
      <c r="B44" s="49" t="s">
        <v>118</v>
      </c>
      <c r="C44" s="43">
        <v>4359</v>
      </c>
      <c r="D44" s="43">
        <v>4359</v>
      </c>
      <c r="E44" s="39">
        <f t="shared" si="2"/>
        <v>0</v>
      </c>
      <c r="F44" s="44">
        <f t="shared" si="1"/>
        <v>100</v>
      </c>
      <c r="G44" s="45"/>
    </row>
    <row r="45" spans="1:7" ht="32.25" customHeight="1">
      <c r="A45" s="37" t="s">
        <v>77</v>
      </c>
      <c r="B45" s="49" t="s">
        <v>119</v>
      </c>
      <c r="C45" s="47">
        <v>7097</v>
      </c>
      <c r="D45" s="47">
        <v>7097</v>
      </c>
      <c r="E45" s="39">
        <f t="shared" si="2"/>
        <v>0</v>
      </c>
      <c r="F45" s="44">
        <f t="shared" si="1"/>
        <v>100</v>
      </c>
      <c r="G45" s="34"/>
    </row>
    <row r="46" spans="1:7" ht="31.5" customHeight="1">
      <c r="A46" s="37" t="s">
        <v>78</v>
      </c>
      <c r="B46" s="49" t="s">
        <v>120</v>
      </c>
      <c r="C46" s="47">
        <v>166190</v>
      </c>
      <c r="D46" s="47">
        <v>166190</v>
      </c>
      <c r="E46" s="39">
        <f t="shared" si="2"/>
        <v>0</v>
      </c>
      <c r="F46" s="44">
        <f t="shared" si="1"/>
        <v>100</v>
      </c>
      <c r="G46" s="34"/>
    </row>
    <row r="47" spans="1:7" ht="18.75" customHeight="1" hidden="1">
      <c r="A47" s="50" t="s">
        <v>121</v>
      </c>
      <c r="B47" s="51" t="s">
        <v>159</v>
      </c>
      <c r="C47" s="52"/>
      <c r="D47" s="53">
        <f>'[1]Свод 18.10. (2)'!M107</f>
        <v>7683.333</v>
      </c>
      <c r="E47" s="54">
        <f t="shared" si="2"/>
        <v>7683.333</v>
      </c>
      <c r="F47" s="76"/>
      <c r="G47" s="34"/>
    </row>
    <row r="48" spans="1:7" ht="31.5" customHeight="1">
      <c r="A48" s="30"/>
      <c r="B48" s="35" t="s">
        <v>164</v>
      </c>
      <c r="C48" s="33">
        <f>SUM(C49:C52)</f>
        <v>27811.429</v>
      </c>
      <c r="D48" s="33">
        <f>SUM(D49:D52)</f>
        <v>30702.429</v>
      </c>
      <c r="E48" s="36">
        <f t="shared" si="2"/>
        <v>2891</v>
      </c>
      <c r="F48" s="75">
        <f aca="true" t="shared" si="3" ref="F48:F61">D48/C48*100</f>
        <v>110.39500703110221</v>
      </c>
      <c r="G48" s="55"/>
    </row>
    <row r="49" spans="1:7" ht="32.25" customHeight="1">
      <c r="A49" s="37" t="s">
        <v>122</v>
      </c>
      <c r="B49" s="1" t="s">
        <v>123</v>
      </c>
      <c r="C49" s="22">
        <v>22847</v>
      </c>
      <c r="D49" s="22">
        <v>22847</v>
      </c>
      <c r="E49" s="39">
        <f t="shared" si="2"/>
        <v>0</v>
      </c>
      <c r="F49" s="44">
        <f t="shared" si="3"/>
        <v>100</v>
      </c>
      <c r="G49" s="40"/>
    </row>
    <row r="50" spans="1:7" ht="17.25" customHeight="1">
      <c r="A50" s="37" t="s">
        <v>124</v>
      </c>
      <c r="B50" s="1" t="s">
        <v>125</v>
      </c>
      <c r="C50" s="48">
        <v>2520</v>
      </c>
      <c r="D50" s="48">
        <f>2520+2143</f>
        <v>4663</v>
      </c>
      <c r="E50" s="39">
        <f t="shared" si="2"/>
        <v>2143</v>
      </c>
      <c r="F50" s="44">
        <f t="shared" si="3"/>
        <v>185.03968253968256</v>
      </c>
      <c r="G50" s="40"/>
    </row>
    <row r="51" spans="1:7" ht="18" customHeight="1">
      <c r="A51" s="37" t="s">
        <v>126</v>
      </c>
      <c r="B51" s="25" t="s">
        <v>41</v>
      </c>
      <c r="C51" s="24">
        <v>748</v>
      </c>
      <c r="D51" s="24">
        <f>748+748</f>
        <v>1496</v>
      </c>
      <c r="E51" s="39">
        <f t="shared" si="2"/>
        <v>748</v>
      </c>
      <c r="F51" s="44">
        <f t="shared" si="3"/>
        <v>200</v>
      </c>
      <c r="G51" s="40"/>
    </row>
    <row r="52" spans="1:7" ht="18" customHeight="1">
      <c r="A52" s="37" t="s">
        <v>127</v>
      </c>
      <c r="B52" s="1" t="s">
        <v>12</v>
      </c>
      <c r="C52" s="22">
        <v>1696.429</v>
      </c>
      <c r="D52" s="22">
        <v>1696.429</v>
      </c>
      <c r="E52" s="36">
        <f t="shared" si="2"/>
        <v>0</v>
      </c>
      <c r="F52" s="44">
        <f t="shared" si="3"/>
        <v>100</v>
      </c>
      <c r="G52" s="40"/>
    </row>
    <row r="53" spans="1:7" ht="18" customHeight="1">
      <c r="A53" s="30"/>
      <c r="B53" s="56" t="s">
        <v>165</v>
      </c>
      <c r="C53" s="33">
        <f>SUM(C54:C66)</f>
        <v>11484.322</v>
      </c>
      <c r="D53" s="57">
        <f>SUM(D54:D66)</f>
        <v>10958.248000000001</v>
      </c>
      <c r="E53" s="36">
        <f t="shared" si="2"/>
        <v>-526.0739999999987</v>
      </c>
      <c r="F53" s="75">
        <f t="shared" si="3"/>
        <v>95.41919845159342</v>
      </c>
      <c r="G53" s="40"/>
    </row>
    <row r="54" spans="1:7" ht="60" customHeight="1">
      <c r="A54" s="26" t="s">
        <v>128</v>
      </c>
      <c r="B54" s="58" t="s">
        <v>0</v>
      </c>
      <c r="C54" s="22">
        <v>1182.237</v>
      </c>
      <c r="D54" s="22">
        <v>1182.237</v>
      </c>
      <c r="E54" s="22">
        <f t="shared" si="2"/>
        <v>0</v>
      </c>
      <c r="F54" s="44">
        <f t="shared" si="3"/>
        <v>100</v>
      </c>
      <c r="G54" s="40"/>
    </row>
    <row r="55" spans="1:7" ht="16.5" customHeight="1">
      <c r="A55" s="17" t="s">
        <v>129</v>
      </c>
      <c r="B55" s="58" t="s">
        <v>1</v>
      </c>
      <c r="C55" s="22">
        <v>163.8</v>
      </c>
      <c r="D55" s="22">
        <v>163.8</v>
      </c>
      <c r="E55" s="22">
        <f t="shared" si="2"/>
        <v>0</v>
      </c>
      <c r="F55" s="44">
        <f t="shared" si="3"/>
        <v>100</v>
      </c>
      <c r="G55" s="55"/>
    </row>
    <row r="56" spans="1:7" ht="18" customHeight="1">
      <c r="A56" s="17" t="s">
        <v>130</v>
      </c>
      <c r="B56" s="59" t="s">
        <v>2</v>
      </c>
      <c r="C56" s="19">
        <v>578</v>
      </c>
      <c r="D56" s="19">
        <v>578</v>
      </c>
      <c r="E56" s="22">
        <f t="shared" si="2"/>
        <v>0</v>
      </c>
      <c r="F56" s="44">
        <f t="shared" si="3"/>
        <v>100</v>
      </c>
      <c r="G56" s="55"/>
    </row>
    <row r="57" spans="1:7" ht="18" customHeight="1">
      <c r="A57" s="17" t="s">
        <v>131</v>
      </c>
      <c r="B57" s="59" t="s">
        <v>132</v>
      </c>
      <c r="C57" s="19">
        <v>54</v>
      </c>
      <c r="D57" s="19">
        <v>54</v>
      </c>
      <c r="E57" s="22">
        <f t="shared" si="2"/>
        <v>0</v>
      </c>
      <c r="F57" s="44">
        <f t="shared" si="3"/>
        <v>100</v>
      </c>
      <c r="G57" s="55"/>
    </row>
    <row r="58" spans="1:7" ht="18" customHeight="1">
      <c r="A58" s="17" t="s">
        <v>133</v>
      </c>
      <c r="B58" s="59" t="s">
        <v>3</v>
      </c>
      <c r="C58" s="22">
        <v>964.285</v>
      </c>
      <c r="D58" s="22">
        <v>964.285</v>
      </c>
      <c r="E58" s="22">
        <f t="shared" si="2"/>
        <v>0</v>
      </c>
      <c r="F58" s="44">
        <f t="shared" si="3"/>
        <v>100</v>
      </c>
      <c r="G58" s="55"/>
    </row>
    <row r="59" spans="1:7" ht="17.25" customHeight="1">
      <c r="A59" s="26" t="s">
        <v>134</v>
      </c>
      <c r="B59" s="59" t="s">
        <v>4</v>
      </c>
      <c r="C59" s="19">
        <v>116</v>
      </c>
      <c r="D59" s="19">
        <v>116</v>
      </c>
      <c r="E59" s="22">
        <f t="shared" si="2"/>
        <v>0</v>
      </c>
      <c r="F59" s="44">
        <f t="shared" si="3"/>
        <v>100</v>
      </c>
      <c r="G59" s="55"/>
    </row>
    <row r="60" spans="1:7" ht="20.25" customHeight="1">
      <c r="A60" s="26" t="s">
        <v>135</v>
      </c>
      <c r="B60" s="58" t="s">
        <v>5</v>
      </c>
      <c r="C60" s="24">
        <v>162</v>
      </c>
      <c r="D60" s="24">
        <v>162</v>
      </c>
      <c r="E60" s="22">
        <f t="shared" si="2"/>
        <v>0</v>
      </c>
      <c r="F60" s="44">
        <f t="shared" si="3"/>
        <v>100</v>
      </c>
      <c r="G60" s="55"/>
    </row>
    <row r="61" spans="1:7" ht="18.75" customHeight="1">
      <c r="A61" s="26" t="s">
        <v>136</v>
      </c>
      <c r="B61" s="58" t="s">
        <v>137</v>
      </c>
      <c r="C61" s="24">
        <v>161</v>
      </c>
      <c r="D61" s="24">
        <v>161</v>
      </c>
      <c r="E61" s="22">
        <f t="shared" si="2"/>
        <v>0</v>
      </c>
      <c r="F61" s="44">
        <f t="shared" si="3"/>
        <v>100</v>
      </c>
      <c r="G61" s="34"/>
    </row>
    <row r="62" spans="1:7" ht="21" customHeight="1">
      <c r="A62" s="26" t="s">
        <v>138</v>
      </c>
      <c r="B62" s="58" t="s">
        <v>6</v>
      </c>
      <c r="C62" s="3">
        <v>6411</v>
      </c>
      <c r="D62" s="3">
        <v>6410.5</v>
      </c>
      <c r="E62" s="60">
        <v>0</v>
      </c>
      <c r="F62" s="46">
        <v>100</v>
      </c>
      <c r="G62" s="34"/>
    </row>
    <row r="63" spans="1:7" ht="18.75" customHeight="1">
      <c r="A63" s="26" t="s">
        <v>139</v>
      </c>
      <c r="B63" s="58" t="s">
        <v>13</v>
      </c>
      <c r="C63" s="3">
        <v>642</v>
      </c>
      <c r="D63" s="24">
        <v>451.183</v>
      </c>
      <c r="E63" s="22">
        <f aca="true" t="shared" si="4" ref="E63:E78">D63-C63</f>
        <v>-190.817</v>
      </c>
      <c r="F63" s="44">
        <f aca="true" t="shared" si="5" ref="F63:F78">D63/C63*100</f>
        <v>70.27772585669781</v>
      </c>
      <c r="G63" s="89" t="s">
        <v>140</v>
      </c>
    </row>
    <row r="64" spans="1:7" ht="30.75" customHeight="1">
      <c r="A64" s="26" t="s">
        <v>141</v>
      </c>
      <c r="B64" s="58" t="s">
        <v>14</v>
      </c>
      <c r="C64" s="3">
        <v>330</v>
      </c>
      <c r="D64" s="24">
        <v>124.696</v>
      </c>
      <c r="E64" s="22">
        <f t="shared" si="4"/>
        <v>-205.304</v>
      </c>
      <c r="F64" s="44">
        <f t="shared" si="5"/>
        <v>37.78666666666667</v>
      </c>
      <c r="G64" s="90"/>
    </row>
    <row r="65" spans="1:7" ht="30" customHeight="1">
      <c r="A65" s="26" t="s">
        <v>142</v>
      </c>
      <c r="B65" s="58" t="s">
        <v>143</v>
      </c>
      <c r="C65" s="3">
        <v>360</v>
      </c>
      <c r="D65" s="24">
        <f>139.209+129.91</f>
        <v>269.119</v>
      </c>
      <c r="E65" s="22">
        <f t="shared" si="4"/>
        <v>-90.88099999999997</v>
      </c>
      <c r="F65" s="44">
        <f t="shared" si="5"/>
        <v>74.75527777777778</v>
      </c>
      <c r="G65" s="90"/>
    </row>
    <row r="66" spans="1:7" ht="30" customHeight="1">
      <c r="A66" s="26" t="s">
        <v>142</v>
      </c>
      <c r="B66" s="58" t="s">
        <v>144</v>
      </c>
      <c r="C66" s="3">
        <v>360</v>
      </c>
      <c r="D66" s="24">
        <v>321.428</v>
      </c>
      <c r="E66" s="22">
        <f t="shared" si="4"/>
        <v>-38.572</v>
      </c>
      <c r="F66" s="44">
        <f t="shared" si="5"/>
        <v>89.28555555555555</v>
      </c>
      <c r="G66" s="91"/>
    </row>
    <row r="67" spans="1:7" ht="31.5" customHeight="1">
      <c r="A67" s="30"/>
      <c r="B67" s="35" t="s">
        <v>166</v>
      </c>
      <c r="C67" s="33">
        <f>SUM(C68:C71)</f>
        <v>141403</v>
      </c>
      <c r="D67" s="33">
        <f>SUM(D68:D71)</f>
        <v>141403</v>
      </c>
      <c r="E67" s="33">
        <f t="shared" si="4"/>
        <v>0</v>
      </c>
      <c r="F67" s="75">
        <f t="shared" si="5"/>
        <v>100</v>
      </c>
      <c r="G67" s="34"/>
    </row>
    <row r="68" spans="1:7" ht="17.25" customHeight="1">
      <c r="A68" s="37" t="s">
        <v>145</v>
      </c>
      <c r="B68" s="16" t="s">
        <v>7</v>
      </c>
      <c r="C68" s="22">
        <v>876</v>
      </c>
      <c r="D68" s="22">
        <v>876</v>
      </c>
      <c r="E68" s="48">
        <f t="shared" si="4"/>
        <v>0</v>
      </c>
      <c r="F68" s="44">
        <f t="shared" si="5"/>
        <v>100</v>
      </c>
      <c r="G68" s="34"/>
    </row>
    <row r="69" spans="1:7" ht="16.5" customHeight="1">
      <c r="A69" s="37" t="s">
        <v>146</v>
      </c>
      <c r="B69" s="16" t="s">
        <v>8</v>
      </c>
      <c r="C69" s="22">
        <v>1777</v>
      </c>
      <c r="D69" s="22">
        <v>1777</v>
      </c>
      <c r="E69" s="48">
        <f t="shared" si="4"/>
        <v>0</v>
      </c>
      <c r="F69" s="44">
        <f t="shared" si="5"/>
        <v>100</v>
      </c>
      <c r="G69" s="34"/>
    </row>
    <row r="70" spans="1:7" ht="37.5" customHeight="1">
      <c r="A70" s="37" t="s">
        <v>147</v>
      </c>
      <c r="B70" s="42" t="s">
        <v>148</v>
      </c>
      <c r="C70" s="48">
        <v>130570</v>
      </c>
      <c r="D70" s="48">
        <v>130570</v>
      </c>
      <c r="E70" s="48">
        <f t="shared" si="4"/>
        <v>0</v>
      </c>
      <c r="F70" s="44">
        <f t="shared" si="5"/>
        <v>100</v>
      </c>
      <c r="G70" s="40" t="s">
        <v>149</v>
      </c>
    </row>
    <row r="71" spans="1:7" ht="17.25" customHeight="1">
      <c r="A71" s="37" t="s">
        <v>150</v>
      </c>
      <c r="B71" s="42" t="s">
        <v>151</v>
      </c>
      <c r="C71" s="48">
        <v>8180</v>
      </c>
      <c r="D71" s="48">
        <v>8180</v>
      </c>
      <c r="E71" s="48">
        <f t="shared" si="4"/>
        <v>0</v>
      </c>
      <c r="F71" s="44">
        <f t="shared" si="5"/>
        <v>100</v>
      </c>
      <c r="G71" s="34"/>
    </row>
    <row r="72" spans="1:7" ht="17.25" customHeight="1">
      <c r="A72" s="37"/>
      <c r="B72" s="35" t="s">
        <v>167</v>
      </c>
      <c r="C72" s="33">
        <f>SUM(C73:C76)</f>
        <v>83748</v>
      </c>
      <c r="D72" s="33">
        <f>SUM(D73:D76)</f>
        <v>83748</v>
      </c>
      <c r="E72" s="33">
        <f t="shared" si="4"/>
        <v>0</v>
      </c>
      <c r="F72" s="75">
        <f t="shared" si="5"/>
        <v>100</v>
      </c>
      <c r="G72" s="61"/>
    </row>
    <row r="73" spans="1:7" ht="17.25" customHeight="1">
      <c r="A73" s="37" t="s">
        <v>155</v>
      </c>
      <c r="B73" s="1" t="s">
        <v>9</v>
      </c>
      <c r="C73" s="2">
        <v>20063</v>
      </c>
      <c r="D73" s="2">
        <v>20063</v>
      </c>
      <c r="E73" s="48">
        <f t="shared" si="4"/>
        <v>0</v>
      </c>
      <c r="F73" s="44">
        <f t="shared" si="5"/>
        <v>100</v>
      </c>
      <c r="G73" s="61"/>
    </row>
    <row r="74" spans="1:7" ht="17.25" customHeight="1">
      <c r="A74" s="37" t="s">
        <v>156</v>
      </c>
      <c r="B74" s="1" t="s">
        <v>10</v>
      </c>
      <c r="C74" s="2">
        <v>43000</v>
      </c>
      <c r="D74" s="2">
        <v>43000</v>
      </c>
      <c r="E74" s="48">
        <f t="shared" si="4"/>
        <v>0</v>
      </c>
      <c r="F74" s="44">
        <f t="shared" si="5"/>
        <v>100</v>
      </c>
      <c r="G74" s="61"/>
    </row>
    <row r="75" spans="1:7" ht="17.25" customHeight="1">
      <c r="A75" s="37" t="s">
        <v>157</v>
      </c>
      <c r="B75" s="1" t="s">
        <v>152</v>
      </c>
      <c r="C75" s="2">
        <v>7597</v>
      </c>
      <c r="D75" s="2">
        <v>7597</v>
      </c>
      <c r="E75" s="48">
        <f t="shared" si="4"/>
        <v>0</v>
      </c>
      <c r="F75" s="44">
        <f t="shared" si="5"/>
        <v>100</v>
      </c>
      <c r="G75" s="61"/>
    </row>
    <row r="76" spans="1:7" ht="17.25" customHeight="1">
      <c r="A76" s="37" t="s">
        <v>158</v>
      </c>
      <c r="B76" s="1" t="s">
        <v>153</v>
      </c>
      <c r="C76" s="48">
        <v>13088</v>
      </c>
      <c r="D76" s="48">
        <v>13088</v>
      </c>
      <c r="E76" s="48">
        <f t="shared" si="4"/>
        <v>0</v>
      </c>
      <c r="F76" s="44">
        <f t="shared" si="5"/>
        <v>100</v>
      </c>
      <c r="G76" s="61"/>
    </row>
    <row r="77" spans="1:7" ht="17.25" customHeight="1">
      <c r="A77" s="37"/>
      <c r="B77" s="35" t="s">
        <v>168</v>
      </c>
      <c r="C77" s="33">
        <v>1741</v>
      </c>
      <c r="D77" s="33">
        <v>1741</v>
      </c>
      <c r="E77" s="33">
        <f t="shared" si="4"/>
        <v>0</v>
      </c>
      <c r="F77" s="75">
        <f t="shared" si="5"/>
        <v>100</v>
      </c>
      <c r="G77" s="61"/>
    </row>
    <row r="78" spans="1:7" ht="17.25" customHeight="1">
      <c r="A78" s="37"/>
      <c r="B78" s="35" t="s">
        <v>154</v>
      </c>
      <c r="C78" s="33">
        <f>C8+C13+C48+C53+C67+C72+C77</f>
        <v>1006319.251</v>
      </c>
      <c r="D78" s="33">
        <f>D8+D13+D48+D53+D67+D72+D77</f>
        <v>1021271.177</v>
      </c>
      <c r="E78" s="33">
        <f t="shared" si="4"/>
        <v>14951.925999999978</v>
      </c>
      <c r="F78" s="75">
        <f t="shared" si="5"/>
        <v>101.48580343515658</v>
      </c>
      <c r="G78" s="34"/>
    </row>
    <row r="79" spans="1:7" ht="17.25" customHeight="1">
      <c r="A79" s="62"/>
      <c r="B79" s="63"/>
      <c r="C79" s="64"/>
      <c r="D79" s="20"/>
      <c r="E79" s="64"/>
      <c r="F79" s="65"/>
      <c r="G79" s="66"/>
    </row>
    <row r="80" spans="1:7" ht="9.75" customHeight="1">
      <c r="A80" s="68"/>
      <c r="B80" s="73"/>
      <c r="C80" s="73"/>
      <c r="D80" s="73"/>
      <c r="E80" s="73"/>
      <c r="F80" s="73"/>
      <c r="G80" s="67"/>
    </row>
    <row r="81" spans="2:7" ht="12.75">
      <c r="B81" s="23"/>
      <c r="D81" s="74"/>
      <c r="G81" s="66"/>
    </row>
    <row r="82" spans="2:7" ht="12.75">
      <c r="B82" s="23"/>
      <c r="D82" s="74"/>
      <c r="G82" s="66"/>
    </row>
    <row r="83" spans="2:7" ht="12.75">
      <c r="B83" s="23"/>
      <c r="D83" s="74"/>
      <c r="G83" s="66"/>
    </row>
    <row r="84" spans="2:7" ht="12.75">
      <c r="B84" s="23"/>
      <c r="D84" s="74"/>
      <c r="G84" s="66"/>
    </row>
    <row r="85" spans="2:7" ht="12.75">
      <c r="B85" s="23"/>
      <c r="D85" s="74"/>
      <c r="G85" s="66"/>
    </row>
    <row r="86" spans="2:7" ht="12.75">
      <c r="B86" s="23"/>
      <c r="D86" s="74"/>
      <c r="G86" s="66"/>
    </row>
    <row r="87" spans="2:7" ht="12.75">
      <c r="B87" s="23"/>
      <c r="D87" s="74"/>
      <c r="G87" s="66"/>
    </row>
    <row r="88" spans="2:7" ht="12.75">
      <c r="B88" s="23"/>
      <c r="D88" s="74"/>
      <c r="G88" s="66"/>
    </row>
    <row r="89" spans="2:7" ht="12.75">
      <c r="B89" s="23"/>
      <c r="D89" s="74"/>
      <c r="G89" s="66"/>
    </row>
    <row r="90" spans="2:7" ht="12.75">
      <c r="B90" s="23"/>
      <c r="D90" s="74"/>
      <c r="G90" s="66"/>
    </row>
    <row r="91" spans="2:7" ht="12.75">
      <c r="B91" s="23"/>
      <c r="D91" s="74"/>
      <c r="G91" s="66"/>
    </row>
    <row r="92" spans="2:7" ht="12.75">
      <c r="B92" s="23"/>
      <c r="D92" s="74"/>
      <c r="G92" s="66"/>
    </row>
    <row r="93" spans="2:7" ht="12.75">
      <c r="B93" s="23"/>
      <c r="D93" s="74"/>
      <c r="G93" s="66"/>
    </row>
    <row r="94" spans="2:7" ht="12.75">
      <c r="B94" s="23"/>
      <c r="D94" s="74"/>
      <c r="G94" s="66"/>
    </row>
    <row r="95" spans="2:7" ht="12.75">
      <c r="B95" s="23"/>
      <c r="D95" s="74"/>
      <c r="G95" s="66"/>
    </row>
    <row r="96" spans="2:7" ht="12.75">
      <c r="B96" s="23"/>
      <c r="D96" s="74"/>
      <c r="G96" s="66"/>
    </row>
    <row r="97" spans="2:7" ht="12.75">
      <c r="B97" s="23"/>
      <c r="D97" s="74"/>
      <c r="G97" s="66"/>
    </row>
    <row r="98" spans="2:7" ht="12.75">
      <c r="B98" s="23"/>
      <c r="D98" s="74"/>
      <c r="G98" s="66"/>
    </row>
    <row r="99" spans="2:7" ht="12.75">
      <c r="B99" s="23"/>
      <c r="D99" s="74"/>
      <c r="G99" s="66"/>
    </row>
    <row r="100" spans="2:7" ht="12.75">
      <c r="B100" s="23"/>
      <c r="D100" s="74"/>
      <c r="G100" s="66"/>
    </row>
  </sheetData>
  <sheetProtection/>
  <mergeCells count="11">
    <mergeCell ref="G4:G5"/>
    <mergeCell ref="G63:G66"/>
    <mergeCell ref="A1:F1"/>
    <mergeCell ref="B2:D2"/>
    <mergeCell ref="A4:A5"/>
    <mergeCell ref="B4:B5"/>
    <mergeCell ref="C4:C5"/>
    <mergeCell ref="D4:D5"/>
    <mergeCell ref="E4:E5"/>
    <mergeCell ref="D3:F3"/>
    <mergeCell ref="F4:F5"/>
  </mergeCells>
  <printOptions/>
  <pageMargins left="0.3937007874015748" right="0.2362204724409449" top="0.55" bottom="0.35433070866141736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I29"/>
  <sheetViews>
    <sheetView zoomScalePageLayoutView="0" workbookViewId="0" topLeftCell="A1">
      <selection activeCell="E1" sqref="E1:I29"/>
    </sheetView>
  </sheetViews>
  <sheetFormatPr defaultColWidth="9.140625" defaultRowHeight="15"/>
  <sheetData>
    <row r="1" spans="5:9" ht="15">
      <c r="E1" s="4"/>
      <c r="F1" s="4"/>
      <c r="G1" s="4"/>
      <c r="H1" s="4"/>
      <c r="I1" s="10" t="s">
        <v>20</v>
      </c>
    </row>
    <row r="2" spans="5:9" ht="15">
      <c r="E2" s="6"/>
      <c r="F2" s="92" t="s">
        <v>15</v>
      </c>
      <c r="G2" s="11" t="s">
        <v>16</v>
      </c>
      <c r="H2" s="11">
        <v>100</v>
      </c>
      <c r="I2" s="12">
        <v>23047589.29</v>
      </c>
    </row>
    <row r="3" spans="5:9" ht="15">
      <c r="E3" s="6"/>
      <c r="F3" s="93"/>
      <c r="G3" s="11" t="s">
        <v>17</v>
      </c>
      <c r="H3" s="11">
        <v>50</v>
      </c>
      <c r="I3" s="12">
        <v>11792389.28</v>
      </c>
    </row>
    <row r="4" spans="5:9" ht="15">
      <c r="E4" s="6"/>
      <c r="F4" s="93"/>
      <c r="G4" s="11" t="s">
        <v>37</v>
      </c>
      <c r="H4" s="11">
        <v>50</v>
      </c>
      <c r="I4" s="12">
        <v>11771682.15</v>
      </c>
    </row>
    <row r="5" spans="5:9" ht="15">
      <c r="E5" s="6"/>
      <c r="F5" s="93"/>
      <c r="G5" s="11" t="s">
        <v>18</v>
      </c>
      <c r="H5" s="11">
        <v>100</v>
      </c>
      <c r="I5" s="12">
        <v>23071635.72</v>
      </c>
    </row>
    <row r="6" spans="5:9" ht="15">
      <c r="E6" s="6"/>
      <c r="F6" s="94"/>
      <c r="G6" s="11" t="s">
        <v>19</v>
      </c>
      <c r="H6" s="11">
        <v>100</v>
      </c>
      <c r="I6" s="12">
        <v>23534196.43</v>
      </c>
    </row>
    <row r="7" spans="5:9" ht="15">
      <c r="E7" s="6"/>
      <c r="F7" s="6"/>
      <c r="G7" s="15" t="s">
        <v>11</v>
      </c>
      <c r="H7" s="8">
        <f>SUM(H2:H6)</f>
        <v>400</v>
      </c>
      <c r="I7" s="9">
        <f>SUM(I2:I6)</f>
        <v>93217492.87</v>
      </c>
    </row>
    <row r="8" spans="5:9" ht="15">
      <c r="E8" s="6"/>
      <c r="F8" s="92" t="s">
        <v>21</v>
      </c>
      <c r="G8" s="5" t="s">
        <v>22</v>
      </c>
      <c r="H8" s="5">
        <v>25</v>
      </c>
      <c r="I8" s="7">
        <v>1674107.14</v>
      </c>
    </row>
    <row r="9" spans="5:9" ht="15">
      <c r="E9" s="6"/>
      <c r="F9" s="93"/>
      <c r="G9" s="11" t="s">
        <v>23</v>
      </c>
      <c r="H9" s="11">
        <v>25</v>
      </c>
      <c r="I9" s="12">
        <v>1674107.14</v>
      </c>
    </row>
    <row r="10" spans="5:9" ht="15">
      <c r="E10" s="6"/>
      <c r="F10" s="93"/>
      <c r="G10" s="11" t="s">
        <v>24</v>
      </c>
      <c r="H10" s="11">
        <v>25</v>
      </c>
      <c r="I10" s="12">
        <v>1674107.14</v>
      </c>
    </row>
    <row r="11" spans="5:9" ht="15">
      <c r="E11" s="6"/>
      <c r="F11" s="93"/>
      <c r="G11" s="11" t="s">
        <v>25</v>
      </c>
      <c r="H11" s="11">
        <v>25</v>
      </c>
      <c r="I11" s="12">
        <v>1674107.14</v>
      </c>
    </row>
    <row r="12" spans="5:9" ht="15">
      <c r="E12" s="6"/>
      <c r="F12" s="93"/>
      <c r="G12" s="11" t="s">
        <v>26</v>
      </c>
      <c r="H12" s="11">
        <v>25</v>
      </c>
      <c r="I12" s="12">
        <v>1674107.14</v>
      </c>
    </row>
    <row r="13" spans="5:9" ht="15">
      <c r="E13" s="6"/>
      <c r="F13" s="93"/>
      <c r="G13" s="11" t="s">
        <v>26</v>
      </c>
      <c r="H13" s="11">
        <v>25</v>
      </c>
      <c r="I13" s="12">
        <v>1674107.14</v>
      </c>
    </row>
    <row r="14" spans="5:9" ht="15">
      <c r="E14" s="6"/>
      <c r="F14" s="93"/>
      <c r="G14" s="11" t="s">
        <v>34</v>
      </c>
      <c r="H14" s="11">
        <v>200</v>
      </c>
      <c r="I14" s="12">
        <v>5581128</v>
      </c>
    </row>
    <row r="15" spans="5:9" ht="15">
      <c r="E15" s="6"/>
      <c r="F15" s="93"/>
      <c r="G15" s="11" t="s">
        <v>27</v>
      </c>
      <c r="H15" s="11">
        <v>25</v>
      </c>
      <c r="I15" s="12">
        <v>1674107.14</v>
      </c>
    </row>
    <row r="16" spans="5:9" ht="15">
      <c r="E16" s="6"/>
      <c r="F16" s="93"/>
      <c r="G16" s="11" t="s">
        <v>28</v>
      </c>
      <c r="H16" s="11">
        <v>25</v>
      </c>
      <c r="I16" s="12">
        <v>1674107.14</v>
      </c>
    </row>
    <row r="17" spans="5:9" ht="15">
      <c r="E17" s="6"/>
      <c r="F17" s="95"/>
      <c r="G17" s="11" t="s">
        <v>29</v>
      </c>
      <c r="H17" s="11">
        <v>25</v>
      </c>
      <c r="I17" s="12">
        <v>1674107.14</v>
      </c>
    </row>
    <row r="18" spans="5:9" ht="15">
      <c r="E18" s="6"/>
      <c r="F18" s="6"/>
      <c r="G18" s="11" t="s">
        <v>30</v>
      </c>
      <c r="H18" s="11">
        <v>25</v>
      </c>
      <c r="I18" s="12">
        <v>1674107.14</v>
      </c>
    </row>
    <row r="19" spans="5:9" ht="124.5">
      <c r="E19" s="6"/>
      <c r="F19" s="14" t="s">
        <v>39</v>
      </c>
      <c r="G19" s="11" t="s">
        <v>30</v>
      </c>
      <c r="H19" s="11">
        <v>1</v>
      </c>
      <c r="I19" s="12">
        <v>672522.32</v>
      </c>
    </row>
    <row r="20" spans="5:9" ht="15">
      <c r="E20" s="6"/>
      <c r="F20" s="6"/>
      <c r="G20" s="15" t="s">
        <v>11</v>
      </c>
      <c r="H20" s="5">
        <f>SUM(H8:H19)</f>
        <v>451</v>
      </c>
      <c r="I20" s="9">
        <f>SUM(I8:I19)</f>
        <v>22994721.720000003</v>
      </c>
    </row>
    <row r="21" spans="5:9" ht="15">
      <c r="E21" s="6"/>
      <c r="F21" s="6"/>
      <c r="G21" s="96" t="s">
        <v>31</v>
      </c>
      <c r="H21" s="97"/>
      <c r="I21" s="9">
        <f>I7+I20</f>
        <v>116212214.59</v>
      </c>
    </row>
    <row r="22" spans="5:9" ht="15">
      <c r="E22" s="6"/>
      <c r="F22" s="6"/>
      <c r="G22" s="11" t="s">
        <v>32</v>
      </c>
      <c r="H22" s="11">
        <v>25</v>
      </c>
      <c r="I22" s="12">
        <v>1674107.14</v>
      </c>
    </row>
    <row r="23" spans="5:9" ht="15">
      <c r="E23" s="6"/>
      <c r="F23" s="6"/>
      <c r="G23" s="11" t="s">
        <v>33</v>
      </c>
      <c r="H23" s="11">
        <v>25</v>
      </c>
      <c r="I23" s="12">
        <v>1674107.14</v>
      </c>
    </row>
    <row r="24" spans="5:9" ht="15">
      <c r="E24" s="6"/>
      <c r="F24" s="6"/>
      <c r="G24" s="11" t="s">
        <v>35</v>
      </c>
      <c r="H24" s="11">
        <v>25</v>
      </c>
      <c r="I24" s="12">
        <v>1674107.14</v>
      </c>
    </row>
    <row r="25" spans="5:9" ht="15">
      <c r="E25" s="6"/>
      <c r="F25" s="6"/>
      <c r="G25" s="13" t="s">
        <v>35</v>
      </c>
      <c r="H25" s="11">
        <v>25</v>
      </c>
      <c r="I25" s="12">
        <v>1674107.14</v>
      </c>
    </row>
    <row r="26" spans="5:9" ht="15">
      <c r="E26" s="6"/>
      <c r="F26" s="6"/>
      <c r="G26" s="11" t="s">
        <v>36</v>
      </c>
      <c r="H26" s="11">
        <v>25</v>
      </c>
      <c r="I26" s="12">
        <v>1674107.14</v>
      </c>
    </row>
    <row r="27" spans="5:9" ht="15">
      <c r="E27" s="6"/>
      <c r="F27" s="6"/>
      <c r="G27" s="11" t="s">
        <v>36</v>
      </c>
      <c r="H27" s="11">
        <v>25</v>
      </c>
      <c r="I27" s="12">
        <v>1674107.14</v>
      </c>
    </row>
    <row r="28" spans="5:9" ht="15">
      <c r="E28" s="6"/>
      <c r="F28" s="6"/>
      <c r="G28" s="15" t="s">
        <v>11</v>
      </c>
      <c r="H28" s="8">
        <f>SUM(H22:H27)</f>
        <v>150</v>
      </c>
      <c r="I28" s="9">
        <f>SUM(I22:I27)</f>
        <v>10044642.84</v>
      </c>
    </row>
    <row r="29" spans="5:9" ht="15">
      <c r="E29" s="6"/>
      <c r="F29" s="6"/>
      <c r="G29" s="96" t="s">
        <v>38</v>
      </c>
      <c r="H29" s="98"/>
      <c r="I29" s="9">
        <f>I21+I28</f>
        <v>126256857.43</v>
      </c>
    </row>
  </sheetData>
  <sheetProtection/>
  <mergeCells count="4">
    <mergeCell ref="F2:F6"/>
    <mergeCell ref="F8:F17"/>
    <mergeCell ref="G21:H21"/>
    <mergeCell ref="G29:H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Astana-Teplotranzit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PEO-Aliya</dc:creator>
  <cp:keywords/>
  <dc:description/>
  <cp:lastModifiedBy>Админ</cp:lastModifiedBy>
  <cp:lastPrinted>2015-08-21T09:57:00Z</cp:lastPrinted>
  <dcterms:created xsi:type="dcterms:W3CDTF">2012-12-14T02:51:02Z</dcterms:created>
  <dcterms:modified xsi:type="dcterms:W3CDTF">2016-04-12T11:34:26Z</dcterms:modified>
  <cp:category/>
  <cp:version/>
  <cp:contentType/>
  <cp:contentStatus/>
</cp:coreProperties>
</file>